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1880" yWindow="760" windowWidth="45800" windowHeight="24660" tabRatio="500"/>
  </bookViews>
  <sheets>
    <sheet name="List of Materials" sheetId="2" r:id="rId1"/>
  </sheets>
  <definedNames>
    <definedName name="_xlnm.Print_Area" localSheetId="0">'List of Materials'!$B$1:$Y$133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69" i="2" l="1"/>
  <c r="S69" i="2"/>
  <c r="K69" i="2"/>
  <c r="H69" i="2"/>
  <c r="C69" i="2"/>
  <c r="D69" i="2"/>
  <c r="H68" i="2"/>
  <c r="C68" i="2"/>
  <c r="D68" i="2"/>
  <c r="F67" i="2"/>
  <c r="D67" i="2"/>
  <c r="F63" i="2"/>
  <c r="H66" i="2"/>
  <c r="E66" i="2"/>
  <c r="F66" i="2"/>
  <c r="C66" i="2"/>
  <c r="Q63" i="2"/>
  <c r="T63" i="2"/>
  <c r="S63" i="2"/>
  <c r="N63" i="2"/>
  <c r="R61" i="2"/>
  <c r="T59" i="2"/>
  <c r="S59" i="2"/>
  <c r="H65" i="2"/>
  <c r="E65" i="2"/>
  <c r="F65" i="2"/>
  <c r="C65" i="2"/>
  <c r="H67" i="2"/>
  <c r="C67" i="2"/>
  <c r="H64" i="2"/>
  <c r="C64" i="2"/>
  <c r="H63" i="2"/>
  <c r="C63" i="2"/>
  <c r="H62" i="2"/>
  <c r="C62" i="2"/>
  <c r="H61" i="2"/>
  <c r="C61" i="2"/>
  <c r="H60" i="2"/>
  <c r="C60" i="2"/>
  <c r="H59" i="2"/>
  <c r="C59" i="2"/>
  <c r="H58" i="2"/>
  <c r="C58" i="2"/>
  <c r="H57" i="2"/>
  <c r="C57" i="2"/>
  <c r="H56" i="2"/>
  <c r="C56" i="2"/>
  <c r="H55" i="2"/>
  <c r="C55" i="2"/>
  <c r="C125" i="2"/>
  <c r="C124" i="2"/>
  <c r="C123" i="2"/>
  <c r="C122" i="2"/>
  <c r="C119" i="2"/>
  <c r="C118" i="2"/>
  <c r="C117" i="2"/>
  <c r="C116" i="2"/>
  <c r="C115" i="2"/>
  <c r="C114" i="2"/>
  <c r="C113" i="2"/>
  <c r="C112" i="2"/>
  <c r="C111" i="2"/>
  <c r="C110" i="2"/>
  <c r="C109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6" i="2"/>
  <c r="C73" i="2"/>
  <c r="C72" i="2"/>
  <c r="C7" i="2"/>
  <c r="H29" i="2"/>
  <c r="C29" i="2"/>
  <c r="H28" i="2"/>
  <c r="C28" i="2"/>
  <c r="H27" i="2"/>
  <c r="C27" i="2"/>
  <c r="H26" i="2"/>
  <c r="C26" i="2"/>
  <c r="H25" i="2"/>
  <c r="C25" i="2"/>
  <c r="H24" i="2"/>
  <c r="C24" i="2"/>
  <c r="H23" i="2"/>
  <c r="C23" i="2"/>
  <c r="H22" i="2"/>
  <c r="C22" i="2"/>
  <c r="H21" i="2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37" i="2"/>
  <c r="C37" i="2"/>
  <c r="H36" i="2"/>
  <c r="C36" i="2"/>
  <c r="H35" i="2"/>
  <c r="C35" i="2"/>
  <c r="H34" i="2"/>
  <c r="C34" i="2"/>
  <c r="H33" i="2"/>
  <c r="C33" i="2"/>
  <c r="H32" i="2"/>
  <c r="C32" i="2"/>
  <c r="C44" i="2"/>
  <c r="C43" i="2"/>
  <c r="C42" i="2"/>
  <c r="C41" i="2"/>
  <c r="C40" i="2"/>
  <c r="C49" i="2"/>
  <c r="C50" i="2"/>
  <c r="C51" i="2"/>
  <c r="H52" i="2"/>
  <c r="C52" i="2"/>
  <c r="E56" i="2"/>
  <c r="D56" i="2"/>
  <c r="F56" i="2"/>
  <c r="F69" i="2"/>
  <c r="F68" i="2"/>
  <c r="H43" i="2"/>
  <c r="H41" i="2"/>
  <c r="D14" i="2"/>
  <c r="F14" i="2"/>
  <c r="D15" i="2"/>
  <c r="F15" i="2"/>
  <c r="D16" i="2"/>
  <c r="F16" i="2"/>
  <c r="D17" i="2"/>
  <c r="F17" i="2"/>
  <c r="D18" i="2"/>
  <c r="F18" i="2"/>
  <c r="D19" i="2"/>
  <c r="F19" i="2"/>
  <c r="D20" i="2"/>
  <c r="F20" i="2"/>
  <c r="F22" i="2"/>
  <c r="F26" i="2"/>
  <c r="F27" i="2"/>
  <c r="F28" i="2"/>
  <c r="D29" i="2"/>
  <c r="F29" i="2"/>
  <c r="D32" i="2"/>
  <c r="F32" i="2"/>
  <c r="D33" i="2"/>
  <c r="F33" i="2"/>
  <c r="D34" i="2"/>
  <c r="F34" i="2"/>
  <c r="D35" i="2"/>
  <c r="F35" i="2"/>
  <c r="D36" i="2"/>
  <c r="F36" i="2"/>
  <c r="F37" i="2"/>
  <c r="D55" i="2"/>
  <c r="F55" i="2"/>
  <c r="D57" i="2"/>
  <c r="F57" i="2"/>
  <c r="D58" i="2"/>
  <c r="F58" i="2"/>
  <c r="D59" i="2"/>
  <c r="F59" i="2"/>
  <c r="D60" i="2"/>
  <c r="F60" i="2"/>
  <c r="D61" i="2"/>
  <c r="F61" i="2"/>
  <c r="D62" i="2"/>
  <c r="F62" i="2"/>
  <c r="F64" i="2"/>
  <c r="D52" i="2"/>
  <c r="F52" i="2"/>
  <c r="D51" i="2"/>
  <c r="F51" i="2"/>
  <c r="D50" i="2"/>
  <c r="F50" i="2"/>
  <c r="D49" i="2"/>
  <c r="F49" i="2"/>
  <c r="D7" i="2"/>
  <c r="F7" i="2"/>
  <c r="D76" i="2"/>
  <c r="F76" i="2"/>
  <c r="F133" i="2"/>
  <c r="F134" i="2"/>
  <c r="F135" i="2"/>
  <c r="H80" i="2"/>
  <c r="D80" i="2"/>
  <c r="E76" i="2"/>
  <c r="E73" i="2"/>
  <c r="E72" i="2"/>
  <c r="E69" i="2"/>
  <c r="E68" i="2"/>
  <c r="E64" i="2"/>
  <c r="E63" i="2"/>
  <c r="E62" i="2"/>
  <c r="E61" i="2"/>
  <c r="E60" i="2"/>
  <c r="E59" i="2"/>
  <c r="E58" i="2"/>
  <c r="E57" i="2"/>
  <c r="E55" i="2"/>
  <c r="E22" i="2"/>
  <c r="E37" i="2"/>
  <c r="E36" i="2"/>
  <c r="E35" i="2"/>
  <c r="E34" i="2"/>
  <c r="E33" i="2"/>
  <c r="E32" i="2"/>
  <c r="H119" i="2"/>
  <c r="H118" i="2"/>
  <c r="H117" i="2"/>
  <c r="H116" i="2"/>
  <c r="H115" i="2"/>
  <c r="H114" i="2"/>
  <c r="H113" i="2"/>
  <c r="H112" i="2"/>
  <c r="H111" i="2"/>
  <c r="H110" i="2"/>
  <c r="H109" i="2"/>
  <c r="E116" i="2"/>
  <c r="E113" i="2"/>
  <c r="F117" i="2"/>
  <c r="F116" i="2"/>
  <c r="F115" i="2"/>
  <c r="F114" i="2"/>
  <c r="F113" i="2"/>
  <c r="F112" i="2"/>
  <c r="F111" i="2"/>
  <c r="E52" i="2"/>
  <c r="E51" i="2"/>
  <c r="E50" i="2"/>
  <c r="E49" i="2"/>
  <c r="F21" i="2"/>
  <c r="F43" i="2"/>
  <c r="F41" i="2"/>
  <c r="F119" i="2"/>
  <c r="F118" i="2"/>
  <c r="F110" i="2"/>
  <c r="F109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H7" i="2"/>
  <c r="H40" i="2"/>
  <c r="H42" i="2"/>
  <c r="H44" i="2"/>
  <c r="H49" i="2"/>
  <c r="H50" i="2"/>
  <c r="H51" i="2"/>
  <c r="H72" i="2"/>
  <c r="H73" i="2"/>
  <c r="H76" i="2"/>
  <c r="H79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22" i="2"/>
  <c r="H123" i="2"/>
  <c r="H124" i="2"/>
  <c r="H125" i="2"/>
  <c r="H133" i="2"/>
  <c r="F40" i="2"/>
  <c r="F42" i="2"/>
  <c r="F44" i="2"/>
  <c r="F72" i="2"/>
  <c r="F73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F122" i="2"/>
  <c r="F123" i="2"/>
  <c r="F124" i="2"/>
  <c r="F125" i="2"/>
  <c r="D128" i="2"/>
  <c r="F128" i="2"/>
  <c r="D129" i="2"/>
  <c r="F129" i="2"/>
  <c r="D130" i="2"/>
  <c r="F130" i="2"/>
  <c r="D131" i="2"/>
  <c r="F131" i="2"/>
  <c r="D133" i="2"/>
</calcChain>
</file>

<file path=xl/sharedStrings.xml><?xml version="1.0" encoding="utf-8"?>
<sst xmlns="http://schemas.openxmlformats.org/spreadsheetml/2006/main" count="139" uniqueCount="136">
  <si>
    <t>Low Profile Screws M5 x 40mm</t>
  </si>
  <si>
    <t>Low Profile Screws M5 x 25mm</t>
  </si>
  <si>
    <t>Low Profile Screws M5 x 10mm</t>
  </si>
  <si>
    <t>Low Profile Screws M5 x 8mm</t>
  </si>
  <si>
    <t>Low Profile Screws M5 x 6mm</t>
  </si>
  <si>
    <t>Mini V Precision Shim</t>
  </si>
  <si>
    <t>Mini hyena v2.0 for 5mm shaft</t>
  </si>
  <si>
    <t>40mm Fan - 12V</t>
  </si>
  <si>
    <t>30mm Fan - 12V</t>
  </si>
  <si>
    <t>Ramps 1.4</t>
  </si>
  <si>
    <t>Print Bed</t>
  </si>
  <si>
    <t>Extruder</t>
  </si>
  <si>
    <t>Electronics</t>
  </si>
  <si>
    <t>Software</t>
  </si>
  <si>
    <t>X Axis - Motor Side</t>
  </si>
  <si>
    <t>X Axis - Bearing Side</t>
  </si>
  <si>
    <t>X Axis - Lead Screw</t>
  </si>
  <si>
    <t>X Axis - Assembly</t>
  </si>
  <si>
    <t>Y Axis - Bearing Side</t>
  </si>
  <si>
    <t>Y Axis - Lead Screw</t>
  </si>
  <si>
    <t>Y Axis - Motor Side</t>
  </si>
  <si>
    <t>Y Axis - Carriage</t>
  </si>
  <si>
    <t>Y Axis - Frame</t>
  </si>
  <si>
    <t>Z Axis</t>
  </si>
  <si>
    <t>End Stops</t>
  </si>
  <si>
    <t>Price per Unit</t>
  </si>
  <si>
    <t>Total</t>
  </si>
  <si>
    <t>Units</t>
  </si>
  <si>
    <t>Lautr3K Parts</t>
  </si>
  <si>
    <t>Quantity</t>
  </si>
  <si>
    <t>Linear Rails</t>
  </si>
  <si>
    <t>Bearings</t>
  </si>
  <si>
    <t>Plastic Parts</t>
  </si>
  <si>
    <t>Shims &amp; Spacers</t>
  </si>
  <si>
    <t>Tools</t>
  </si>
  <si>
    <t>Wheels</t>
  </si>
  <si>
    <t>Screws, nuts &amp; bolts</t>
  </si>
  <si>
    <t>Miscelaneous</t>
  </si>
  <si>
    <t>Belts &amp; Pulleys - None</t>
  </si>
  <si>
    <t>Brackets - None</t>
  </si>
  <si>
    <t>Rods &amp; Lead Screws</t>
  </si>
  <si>
    <t>Delrin Mini V Wheel Kit</t>
  </si>
  <si>
    <t>Arduino Mega 2560</t>
  </si>
  <si>
    <t>Stepper Motors Drivers - A4988</t>
  </si>
  <si>
    <t>Stepper Motors - Nema 17 - 1.8 degre</t>
  </si>
  <si>
    <t>Hotend - J Head MK V B - Nozzle 0.35 to 0.50mm</t>
  </si>
  <si>
    <t>Mechanical endstop</t>
  </si>
  <si>
    <t>V-Slot Linear Rail (20mm x 20mm) - 426mm</t>
  </si>
  <si>
    <t>V-Slot Linear Rail (20mm x 20mm) - 430mm</t>
  </si>
  <si>
    <t>V-Slot Linear Rail (20mm x 40mm) - 480mm</t>
  </si>
  <si>
    <t>V-Slot Linear Rail (20mm x 20mm) - 440mm</t>
  </si>
  <si>
    <t>V-Slot Linear Rail (20mm x 40mm) - 430mm</t>
  </si>
  <si>
    <t>V-Slot Linear Rail (20mm x 40mm) - 520mm</t>
  </si>
  <si>
    <t>Springs (OD:8mm) - 10mm long</t>
  </si>
  <si>
    <t>Torqspline Lead Screw (12mm) RHS - 373mm long</t>
  </si>
  <si>
    <t>Anti-backlash nut for Torqspline (12mm) RHS</t>
  </si>
  <si>
    <t>Acme Lead Screw (D:3/8"  S:10 per 1") LHS - 370mm (or 14.5") long</t>
  </si>
  <si>
    <t>Acme Flange Nut (3/8") RHS</t>
  </si>
  <si>
    <t>Aluminum Spacers (OD:10mm) - 1/4" long</t>
  </si>
  <si>
    <t>T-Nuts for V-Slot Rail - M5 thread (25 in pack)</t>
  </si>
  <si>
    <t>Drop In T-Nuts for V-Slot Rail - M5 thread (each)</t>
  </si>
  <si>
    <t>Plates - None</t>
  </si>
  <si>
    <t>X Axis - Carriage</t>
  </si>
  <si>
    <t>Wrench for M3 Nut</t>
  </si>
  <si>
    <t>Wrench for M5 Nut</t>
  </si>
  <si>
    <t>Hex Key for M3 Screw</t>
  </si>
  <si>
    <t>Hex Key for M5 Screw</t>
  </si>
  <si>
    <t xml:space="preserve">SCE78 (BA78ZOH) Needle Bearing  (ID:7/16"   OD:1/2"   L:5/8")  </t>
  </si>
  <si>
    <t>Other</t>
  </si>
  <si>
    <t xml:space="preserve">Wire - Box of 6 spools of various colors </t>
  </si>
  <si>
    <r>
      <t xml:space="preserve">Kapton (polymide) tape (300 </t>
    </r>
    <r>
      <rPr>
        <vertAlign val="superscript"/>
        <sz val="12"/>
        <color theme="1"/>
        <rFont val="Calibri"/>
        <scheme val="minor"/>
      </rPr>
      <t>0</t>
    </r>
    <r>
      <rPr>
        <sz val="12"/>
        <color theme="1"/>
        <rFont val="Calibri"/>
        <family val="2"/>
        <scheme val="minor"/>
      </rPr>
      <t>C)</t>
    </r>
  </si>
  <si>
    <t>Relay Switch for heatbed (20A)</t>
  </si>
  <si>
    <t>JR 2 pin (female)</t>
  </si>
  <si>
    <t>JR 4 pin (female)</t>
  </si>
  <si>
    <t>Mesh wire cover</t>
  </si>
  <si>
    <t>Heat shrink</t>
  </si>
  <si>
    <t>USB Printer Cable</t>
  </si>
  <si>
    <t xml:space="preserve">Bull clips medium 1 1/2" </t>
  </si>
  <si>
    <t>Heat Bed - 300mm x 300mm - (MK2 PCB)</t>
  </si>
  <si>
    <t>Borosilicate glass sheet 300mm x 300mm x 3mm</t>
  </si>
  <si>
    <t>Aluminium sheet 330mm x 330mm x 3mm</t>
  </si>
  <si>
    <t>Cork sheet 300mm x 300mm x 3mm</t>
  </si>
  <si>
    <t xml:space="preserve">LCD Display (optional)     </t>
  </si>
  <si>
    <t xml:space="preserve">  Thermistor</t>
  </si>
  <si>
    <t xml:space="preserve">  Heat Resistor</t>
  </si>
  <si>
    <t xml:space="preserve">  PFTE tube (6")</t>
  </si>
  <si>
    <t>Thermistor (100k Ohm NTC - Semitec)</t>
  </si>
  <si>
    <t>Springs (OD:8mm) - 20mm long</t>
  </si>
  <si>
    <t>Flexible Coupling - 5mm &amp; 10mm</t>
  </si>
  <si>
    <t>Flexible Coupling - 5mm &amp; 12mm</t>
  </si>
  <si>
    <t>Total Package</t>
  </si>
  <si>
    <t xml:space="preserve">   2mm motor spacer</t>
  </si>
  <si>
    <t xml:space="preserve">   30mm fan mount</t>
  </si>
  <si>
    <t xml:space="preserve">   40mm fan mount (left)</t>
  </si>
  <si>
    <t xml:space="preserve">   40mm fan mount (right)</t>
  </si>
  <si>
    <t xml:space="preserve">   Adjustable screw mont for endstop on Z axis</t>
  </si>
  <si>
    <t xml:space="preserve">   Cable clip</t>
  </si>
  <si>
    <t xml:space="preserve">   Extruder body</t>
  </si>
  <si>
    <t xml:space="preserve">   Extruder flange (dirty upgrade)</t>
  </si>
  <si>
    <t xml:space="preserve">   Extruder idler (dirty upgrade)</t>
  </si>
  <si>
    <t xml:space="preserve">   X carriage (screw side)</t>
  </si>
  <si>
    <t xml:space="preserve">   X carriage (extruder side)</t>
  </si>
  <si>
    <t xml:space="preserve">   X end (bearing side) - inside (modified)</t>
  </si>
  <si>
    <t xml:space="preserve">   X end (bearing side) - outside</t>
  </si>
  <si>
    <t xml:space="preserve">   X endstop mount</t>
  </si>
  <si>
    <t xml:space="preserve">   Y carriage</t>
  </si>
  <si>
    <t xml:space="preserve">   Y end (bearing side) (modified)</t>
  </si>
  <si>
    <t xml:space="preserve">   Y end (motor side)</t>
  </si>
  <si>
    <t xml:space="preserve">   Y endstop mount</t>
  </si>
  <si>
    <t xml:space="preserve">   Z endstop mount</t>
  </si>
  <si>
    <t xml:space="preserve">   Z motor mount </t>
  </si>
  <si>
    <r>
      <t xml:space="preserve">   Top bracket 22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(left)</t>
    </r>
  </si>
  <si>
    <r>
      <t xml:space="preserve">   Top bracket 22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(right)</t>
    </r>
  </si>
  <si>
    <r>
      <t xml:space="preserve">   Bottom bracket 68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(left)</t>
    </r>
  </si>
  <si>
    <r>
      <t xml:space="preserve">   Bottom bracket 68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(right)</t>
    </r>
  </si>
  <si>
    <r>
      <t xml:space="preserve">   Corner bracket 90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(20mm x 20mm)</t>
    </r>
  </si>
  <si>
    <r>
      <t xml:space="preserve">   Corner bracket 90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(20mm x 40mm)</t>
    </r>
  </si>
  <si>
    <r>
      <t xml:space="preserve">   Side bracket 90</t>
    </r>
    <r>
      <rPr>
        <i/>
        <vertAlign val="superscript"/>
        <sz val="12"/>
        <color theme="0" tint="-0.499984740745262"/>
        <rFont val="Calibri"/>
        <scheme val="minor"/>
      </rPr>
      <t>o</t>
    </r>
    <r>
      <rPr>
        <i/>
        <sz val="12"/>
        <color theme="0" tint="-0.499984740745262"/>
        <rFont val="Calibri"/>
        <scheme val="minor"/>
      </rPr>
      <t xml:space="preserve"> T style</t>
    </r>
  </si>
  <si>
    <t>Repetier-Host            (free download)</t>
  </si>
  <si>
    <t>Repetier Firmware   (free download)</t>
  </si>
  <si>
    <t>Arduino 1.6.8            (free download)</t>
  </si>
  <si>
    <t>Slic3r                           (free download)</t>
  </si>
  <si>
    <t>Power Supply Unit - 350W</t>
  </si>
  <si>
    <t>Kit Discount</t>
  </si>
  <si>
    <t>Sub Total</t>
  </si>
  <si>
    <t>Parts</t>
  </si>
  <si>
    <t>Total Price</t>
  </si>
  <si>
    <t>Version 2016-08-26</t>
  </si>
  <si>
    <t>Low Profile Screws M5 x 35mm</t>
  </si>
  <si>
    <t>Screws M3 x 25mm (longer than thickness of Y carriage+plate)</t>
  </si>
  <si>
    <t xml:space="preserve">Screws M3 x 40mm </t>
  </si>
  <si>
    <t>Nylon Insert Hex Locknut (M5)</t>
  </si>
  <si>
    <t>Nylon Insert Hex Locknut (M3)</t>
  </si>
  <si>
    <t xml:space="preserve">Screws M3 x 30mm </t>
  </si>
  <si>
    <t>Screws M3 x 12mm  (25 in pack)</t>
  </si>
  <si>
    <t>Screws M3 x 10mm    (25 in 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</si>
</sst>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rgb="FF666666"/>
      <name val="Calibri"/>
      <scheme val="minor"/>
    </font>
    <font>
      <sz val="12"/>
      <color rgb="FF3B3D3E"/>
      <name val="Calibri"/>
      <scheme val="minor"/>
    </font>
    <font>
      <u/>
      <sz val="12"/>
      <color rgb="FF0000FF"/>
      <name val="Calibri"/>
      <scheme val="minor"/>
    </font>
    <font>
      <b/>
      <sz val="24"/>
      <name val="Calibri"/>
      <scheme val="minor"/>
    </font>
    <font>
      <b/>
      <i/>
      <sz val="12"/>
      <color theme="1"/>
      <name val="Calibri"/>
      <scheme val="minor"/>
    </font>
    <font>
      <b/>
      <i/>
      <sz val="12"/>
      <color rgb="FF666666"/>
      <name val="Calibri"/>
      <scheme val="minor"/>
    </font>
    <font>
      <b/>
      <i/>
      <sz val="12"/>
      <color rgb="FF3B3D3E"/>
      <name val="Calibri"/>
      <scheme val="minor"/>
    </font>
    <font>
      <b/>
      <i/>
      <sz val="12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vertAlign val="superscript"/>
      <sz val="12"/>
      <color theme="1"/>
      <name val="Calibri"/>
      <scheme val="minor"/>
    </font>
    <font>
      <i/>
      <sz val="12"/>
      <color theme="1"/>
      <name val="Calibri"/>
      <scheme val="minor"/>
    </font>
    <font>
      <i/>
      <sz val="12"/>
      <color theme="0" tint="-0.499984740745262"/>
      <name val="Calibri"/>
      <scheme val="minor"/>
    </font>
    <font>
      <sz val="12"/>
      <color theme="0" tint="-0.499984740745262"/>
      <name val="Calibri"/>
      <scheme val="minor"/>
    </font>
    <font>
      <i/>
      <vertAlign val="superscript"/>
      <sz val="12"/>
      <color theme="0" tint="-0.49998474074526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9F9F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9F9F9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DAEEF3"/>
        <bgColor rgb="FFF9F9F9"/>
      </patternFill>
    </fill>
    <fill>
      <patternFill patternType="solid">
        <fgColor rgb="FFFFFFFF"/>
        <bgColor rgb="FFF9F9F9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5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84">
    <xf numFmtId="0" fontId="0" fillId="0" borderId="0" xfId="0"/>
    <xf numFmtId="0" fontId="0" fillId="6" borderId="0" xfId="0" applyFill="1"/>
    <xf numFmtId="0" fontId="0" fillId="6" borderId="1" xfId="0" applyFill="1" applyBorder="1" applyAlignment="1">
      <alignment horizontal="center"/>
    </xf>
    <xf numFmtId="0" fontId="1" fillId="6" borderId="0" xfId="0" applyFont="1" applyFill="1"/>
    <xf numFmtId="0" fontId="0" fillId="6" borderId="0" xfId="0" applyFont="1" applyFill="1"/>
    <xf numFmtId="0" fontId="0" fillId="3" borderId="6" xfId="0" applyFont="1" applyFill="1" applyBorder="1"/>
    <xf numFmtId="0" fontId="0" fillId="3" borderId="12" xfId="0" applyFont="1" applyFill="1" applyBorder="1"/>
    <xf numFmtId="0" fontId="4" fillId="6" borderId="0" xfId="1" applyFont="1" applyFill="1"/>
    <xf numFmtId="0" fontId="4" fillId="6" borderId="0" xfId="1" applyFont="1" applyFill="1" applyBorder="1" applyAlignment="1">
      <alignment horizontal="center"/>
    </xf>
    <xf numFmtId="0" fontId="4" fillId="6" borderId="9" xfId="1" applyFont="1" applyFill="1" applyBorder="1"/>
    <xf numFmtId="0" fontId="4" fillId="6" borderId="10" xfId="1" applyFont="1" applyFill="1" applyBorder="1"/>
    <xf numFmtId="0" fontId="4" fillId="6" borderId="0" xfId="1" applyFont="1" applyFill="1" applyBorder="1"/>
    <xf numFmtId="0" fontId="4" fillId="6" borderId="0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 wrapText="1"/>
    </xf>
    <xf numFmtId="0" fontId="6" fillId="7" borderId="0" xfId="1" applyFont="1" applyFill="1" applyBorder="1" applyAlignment="1">
      <alignment horizontal="center"/>
    </xf>
    <xf numFmtId="0" fontId="6" fillId="7" borderId="10" xfId="1" applyFont="1" applyFill="1" applyBorder="1" applyAlignment="1">
      <alignment horizontal="left"/>
    </xf>
    <xf numFmtId="0" fontId="6" fillId="7" borderId="10" xfId="1" applyFont="1" applyFill="1" applyBorder="1" applyAlignment="1">
      <alignment horizontal="center"/>
    </xf>
    <xf numFmtId="0" fontId="6" fillId="7" borderId="0" xfId="1" applyFont="1" applyFill="1" applyBorder="1" applyAlignment="1">
      <alignment horizontal="left"/>
    </xf>
    <xf numFmtId="0" fontId="7" fillId="6" borderId="0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left"/>
    </xf>
    <xf numFmtId="0" fontId="7" fillId="3" borderId="11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left"/>
    </xf>
    <xf numFmtId="0" fontId="8" fillId="8" borderId="0" xfId="1" applyFont="1" applyFill="1" applyBorder="1" applyAlignment="1">
      <alignment horizontal="left"/>
    </xf>
    <xf numFmtId="164" fontId="7" fillId="8" borderId="0" xfId="1" applyNumberFormat="1" applyFont="1" applyFill="1" applyBorder="1" applyAlignment="1">
      <alignment horizontal="right"/>
    </xf>
    <xf numFmtId="0" fontId="4" fillId="8" borderId="0" xfId="1" applyFont="1" applyFill="1" applyBorder="1" applyAlignment="1"/>
    <xf numFmtId="0" fontId="4" fillId="6" borderId="0" xfId="1" applyFont="1" applyFill="1" applyBorder="1" applyAlignment="1"/>
    <xf numFmtId="0" fontId="7" fillId="4" borderId="6" xfId="1" applyFont="1" applyFill="1" applyBorder="1" applyAlignment="1">
      <alignment horizontal="left"/>
    </xf>
    <xf numFmtId="0" fontId="7" fillId="4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/>
    </xf>
    <xf numFmtId="0" fontId="7" fillId="5" borderId="6" xfId="1" applyFont="1" applyFill="1" applyBorder="1" applyAlignment="1">
      <alignment horizontal="left"/>
    </xf>
    <xf numFmtId="0" fontId="7" fillId="5" borderId="0" xfId="1" applyFont="1" applyFill="1" applyBorder="1" applyAlignment="1">
      <alignment horizontal="center"/>
    </xf>
    <xf numFmtId="0" fontId="7" fillId="7" borderId="0" xfId="1" applyFont="1" applyFill="1" applyBorder="1" applyAlignment="1">
      <alignment horizontal="left"/>
    </xf>
    <xf numFmtId="0" fontId="8" fillId="7" borderId="0" xfId="1" applyFont="1" applyFill="1" applyBorder="1" applyAlignment="1">
      <alignment horizontal="left"/>
    </xf>
    <xf numFmtId="164" fontId="7" fillId="7" borderId="0" xfId="1" applyNumberFormat="1" applyFont="1" applyFill="1" applyBorder="1" applyAlignment="1">
      <alignment horizontal="right"/>
    </xf>
    <xf numFmtId="0" fontId="7" fillId="8" borderId="0" xfId="1" applyFont="1" applyFill="1" applyBorder="1" applyAlignment="1">
      <alignment horizontal="center"/>
    </xf>
    <xf numFmtId="0" fontId="4" fillId="3" borderId="6" xfId="1" applyFont="1" applyFill="1" applyBorder="1" applyAlignment="1"/>
    <xf numFmtId="0" fontId="4" fillId="3" borderId="0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5" fillId="6" borderId="0" xfId="1" applyFont="1" applyFill="1" applyBorder="1"/>
    <xf numFmtId="0" fontId="5" fillId="6" borderId="14" xfId="1" applyFont="1" applyFill="1" applyBorder="1"/>
    <xf numFmtId="0" fontId="4" fillId="6" borderId="0" xfId="1" applyFont="1" applyFill="1" applyAlignment="1">
      <alignment wrapText="1"/>
    </xf>
    <xf numFmtId="0" fontId="1" fillId="6" borderId="14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wrapText="1"/>
    </xf>
    <xf numFmtId="0" fontId="0" fillId="6" borderId="0" xfId="0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left" wrapText="1"/>
    </xf>
    <xf numFmtId="0" fontId="0" fillId="6" borderId="0" xfId="0" applyFont="1" applyFill="1" applyBorder="1"/>
    <xf numFmtId="0" fontId="4" fillId="6" borderId="10" xfId="1" applyFont="1" applyFill="1" applyBorder="1" applyAlignment="1">
      <alignment horizontal="center"/>
    </xf>
    <xf numFmtId="0" fontId="0" fillId="6" borderId="10" xfId="0" applyFont="1" applyFill="1" applyBorder="1"/>
    <xf numFmtId="0" fontId="10" fillId="6" borderId="10" xfId="0" applyFont="1" applyFill="1" applyBorder="1"/>
    <xf numFmtId="0" fontId="11" fillId="7" borderId="10" xfId="1" applyFont="1" applyFill="1" applyBorder="1" applyAlignment="1">
      <alignment horizontal="left"/>
    </xf>
    <xf numFmtId="0" fontId="7" fillId="8" borderId="11" xfId="1" applyFont="1" applyFill="1" applyBorder="1" applyAlignment="1">
      <alignment horizontal="left"/>
    </xf>
    <xf numFmtId="0" fontId="7" fillId="8" borderId="11" xfId="1" applyFont="1" applyFill="1" applyBorder="1" applyAlignment="1">
      <alignment horizontal="center"/>
    </xf>
    <xf numFmtId="0" fontId="7" fillId="8" borderId="10" xfId="1" applyFont="1" applyFill="1" applyBorder="1" applyAlignment="1">
      <alignment horizontal="left"/>
    </xf>
    <xf numFmtId="0" fontId="7" fillId="8" borderId="10" xfId="1" applyFont="1" applyFill="1" applyBorder="1" applyAlignment="1">
      <alignment horizontal="center"/>
    </xf>
    <xf numFmtId="0" fontId="12" fillId="8" borderId="10" xfId="1" applyFont="1" applyFill="1" applyBorder="1" applyAlignment="1">
      <alignment horizontal="left"/>
    </xf>
    <xf numFmtId="0" fontId="13" fillId="6" borderId="10" xfId="1" applyFont="1" applyFill="1" applyBorder="1"/>
    <xf numFmtId="0" fontId="7" fillId="7" borderId="10" xfId="1" applyFont="1" applyFill="1" applyBorder="1" applyAlignment="1">
      <alignment horizontal="left"/>
    </xf>
    <xf numFmtId="0" fontId="7" fillId="7" borderId="10" xfId="1" applyFont="1" applyFill="1" applyBorder="1" applyAlignment="1">
      <alignment horizontal="center"/>
    </xf>
    <xf numFmtId="0" fontId="12" fillId="7" borderId="10" xfId="1" applyFont="1" applyFill="1" applyBorder="1" applyAlignment="1">
      <alignment horizontal="left"/>
    </xf>
    <xf numFmtId="0" fontId="7" fillId="4" borderId="1" xfId="1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center" wrapText="1"/>
    </xf>
    <xf numFmtId="0" fontId="7" fillId="8" borderId="11" xfId="1" applyFont="1" applyFill="1" applyBorder="1" applyAlignment="1">
      <alignment horizontal="center" wrapText="1"/>
    </xf>
    <xf numFmtId="0" fontId="7" fillId="8" borderId="10" xfId="1" applyFont="1" applyFill="1" applyBorder="1" applyAlignment="1">
      <alignment horizontal="center" wrapText="1"/>
    </xf>
    <xf numFmtId="0" fontId="7" fillId="5" borderId="7" xfId="1" applyFont="1" applyFill="1" applyBorder="1" applyAlignment="1">
      <alignment horizontal="center" wrapText="1"/>
    </xf>
    <xf numFmtId="0" fontId="7" fillId="7" borderId="10" xfId="1" applyFont="1" applyFill="1" applyBorder="1" applyAlignment="1">
      <alignment horizontal="center" wrapText="1"/>
    </xf>
    <xf numFmtId="0" fontId="7" fillId="4" borderId="7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center" wrapText="1"/>
    </xf>
    <xf numFmtId="0" fontId="4" fillId="6" borderId="10" xfId="1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left"/>
    </xf>
    <xf numFmtId="0" fontId="7" fillId="4" borderId="10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8" borderId="0" xfId="1" applyFont="1" applyFill="1" applyBorder="1" applyAlignment="1">
      <alignment horizontal="center" wrapText="1"/>
    </xf>
    <xf numFmtId="0" fontId="7" fillId="8" borderId="1" xfId="1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left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horizontal="left"/>
    </xf>
    <xf numFmtId="0" fontId="7" fillId="9" borderId="1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10" borderId="6" xfId="0" applyFont="1" applyFill="1" applyBorder="1" applyAlignment="1">
      <alignment horizontal="left"/>
    </xf>
    <xf numFmtId="0" fontId="7" fillId="10" borderId="0" xfId="0" applyFont="1" applyFill="1" applyAlignment="1">
      <alignment horizontal="center"/>
    </xf>
    <xf numFmtId="0" fontId="7" fillId="10" borderId="7" xfId="0" applyFont="1" applyFill="1" applyBorder="1" applyAlignment="1">
      <alignment horizontal="center" wrapText="1"/>
    </xf>
    <xf numFmtId="0" fontId="7" fillId="10" borderId="8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center"/>
    </xf>
    <xf numFmtId="0" fontId="7" fillId="7" borderId="0" xfId="1" applyFont="1" applyFill="1" applyBorder="1" applyAlignment="1">
      <alignment horizontal="center" wrapText="1"/>
    </xf>
    <xf numFmtId="0" fontId="7" fillId="5" borderId="10" xfId="1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0" fillId="6" borderId="0" xfId="0" applyFill="1" applyBorder="1"/>
    <xf numFmtId="0" fontId="7" fillId="7" borderId="1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8" fontId="7" fillId="4" borderId="3" xfId="1" applyNumberFormat="1" applyFont="1" applyFill="1" applyBorder="1" applyAlignment="1">
      <alignment horizontal="right"/>
    </xf>
    <xf numFmtId="0" fontId="7" fillId="10" borderId="12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center" wrapText="1"/>
    </xf>
    <xf numFmtId="0" fontId="4" fillId="6" borderId="0" xfId="1" applyFont="1" applyFill="1" applyBorder="1" applyAlignment="1">
      <alignment horizontal="right"/>
    </xf>
    <xf numFmtId="0" fontId="4" fillId="6" borderId="0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7" fillId="9" borderId="0" xfId="0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 wrapText="1"/>
    </xf>
    <xf numFmtId="8" fontId="7" fillId="4" borderId="4" xfId="1" applyNumberFormat="1" applyFont="1" applyFill="1" applyBorder="1" applyAlignment="1">
      <alignment horizontal="right"/>
    </xf>
    <xf numFmtId="164" fontId="0" fillId="3" borderId="0" xfId="0" applyNumberFormat="1" applyFont="1" applyFill="1" applyBorder="1"/>
    <xf numFmtId="164" fontId="0" fillId="3" borderId="13" xfId="0" applyNumberFormat="1" applyFont="1" applyFill="1" applyBorder="1"/>
    <xf numFmtId="164" fontId="4" fillId="3" borderId="0" xfId="1" applyNumberFormat="1" applyFont="1" applyFill="1" applyBorder="1" applyAlignment="1">
      <alignment horizontal="center"/>
    </xf>
    <xf numFmtId="164" fontId="0" fillId="3" borderId="9" xfId="0" applyNumberFormat="1" applyFont="1" applyFill="1" applyBorder="1"/>
    <xf numFmtId="164" fontId="4" fillId="3" borderId="10" xfId="1" applyNumberFormat="1" applyFont="1" applyFill="1" applyBorder="1" applyAlignment="1">
      <alignment horizontal="center"/>
    </xf>
    <xf numFmtId="164" fontId="0" fillId="3" borderId="8" xfId="0" applyNumberFormat="1" applyFont="1" applyFill="1" applyBorder="1"/>
    <xf numFmtId="164" fontId="7" fillId="5" borderId="0" xfId="1" applyNumberFormat="1" applyFont="1" applyFill="1" applyBorder="1" applyAlignment="1">
      <alignment horizontal="left"/>
    </xf>
    <xf numFmtId="164" fontId="7" fillId="5" borderId="13" xfId="1" applyNumberFormat="1" applyFont="1" applyFill="1" applyBorder="1" applyAlignment="1">
      <alignment horizontal="right"/>
    </xf>
    <xf numFmtId="164" fontId="7" fillId="4" borderId="0" xfId="1" applyNumberFormat="1" applyFont="1" applyFill="1" applyBorder="1" applyAlignment="1">
      <alignment horizontal="left"/>
    </xf>
    <xf numFmtId="164" fontId="7" fillId="4" borderId="9" xfId="1" applyNumberFormat="1" applyFont="1" applyFill="1" applyBorder="1" applyAlignment="1">
      <alignment horizontal="right"/>
    </xf>
    <xf numFmtId="164" fontId="7" fillId="5" borderId="9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/>
    <xf numFmtId="164" fontId="4" fillId="3" borderId="9" xfId="1" applyNumberFormat="1" applyFont="1" applyFill="1" applyBorder="1" applyAlignment="1">
      <alignment horizontal="right"/>
    </xf>
    <xf numFmtId="164" fontId="7" fillId="5" borderId="8" xfId="1" applyNumberFormat="1" applyFont="1" applyFill="1" applyBorder="1" applyAlignment="1">
      <alignment horizontal="right"/>
    </xf>
    <xf numFmtId="164" fontId="7" fillId="10" borderId="0" xfId="0" applyNumberFormat="1" applyFont="1" applyFill="1" applyAlignment="1">
      <alignment horizontal="left"/>
    </xf>
    <xf numFmtId="164" fontId="7" fillId="10" borderId="13" xfId="0" applyNumberFormat="1" applyFont="1" applyFill="1" applyBorder="1" applyAlignment="1">
      <alignment horizontal="right"/>
    </xf>
    <xf numFmtId="164" fontId="7" fillId="10" borderId="9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horizontal="left"/>
    </xf>
    <xf numFmtId="164" fontId="7" fillId="2" borderId="8" xfId="0" applyNumberFormat="1" applyFont="1" applyFill="1" applyBorder="1" applyAlignment="1">
      <alignment horizontal="right"/>
    </xf>
    <xf numFmtId="164" fontId="0" fillId="3" borderId="10" xfId="0" applyNumberFormat="1" applyFont="1" applyFill="1" applyBorder="1"/>
    <xf numFmtId="164" fontId="7" fillId="4" borderId="11" xfId="1" applyNumberFormat="1" applyFont="1" applyFill="1" applyBorder="1" applyAlignment="1">
      <alignment horizontal="left"/>
    </xf>
    <xf numFmtId="164" fontId="7" fillId="4" borderId="13" xfId="1" applyNumberFormat="1" applyFont="1" applyFill="1" applyBorder="1" applyAlignment="1">
      <alignment horizontal="right"/>
    </xf>
    <xf numFmtId="164" fontId="7" fillId="4" borderId="8" xfId="1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left"/>
    </xf>
    <xf numFmtId="164" fontId="7" fillId="2" borderId="13" xfId="0" applyNumberFormat="1" applyFont="1" applyFill="1" applyBorder="1" applyAlignment="1">
      <alignment horizontal="right"/>
    </xf>
    <xf numFmtId="164" fontId="7" fillId="10" borderId="8" xfId="0" applyNumberFormat="1" applyFont="1" applyFill="1" applyBorder="1" applyAlignment="1">
      <alignment horizontal="right"/>
    </xf>
    <xf numFmtId="164" fontId="7" fillId="2" borderId="3" xfId="0" applyNumberFormat="1" applyFont="1" applyFill="1" applyBorder="1" applyAlignment="1">
      <alignment horizontal="left"/>
    </xf>
    <xf numFmtId="164" fontId="7" fillId="2" borderId="4" xfId="0" applyNumberFormat="1" applyFont="1" applyFill="1" applyBorder="1" applyAlignment="1">
      <alignment horizontal="right"/>
    </xf>
    <xf numFmtId="164" fontId="4" fillId="3" borderId="10" xfId="1" applyNumberFormat="1" applyFont="1" applyFill="1" applyBorder="1" applyAlignment="1"/>
    <xf numFmtId="164" fontId="4" fillId="3" borderId="8" xfId="1" applyNumberFormat="1" applyFont="1" applyFill="1" applyBorder="1" applyAlignment="1">
      <alignment horizontal="right"/>
    </xf>
    <xf numFmtId="164" fontId="4" fillId="6" borderId="0" xfId="1" applyNumberFormat="1" applyFont="1" applyFill="1" applyBorder="1" applyAlignment="1"/>
    <xf numFmtId="164" fontId="4" fillId="6" borderId="0" xfId="1" applyNumberFormat="1" applyFont="1" applyFill="1" applyBorder="1" applyAlignment="1">
      <alignment horizontal="right"/>
    </xf>
    <xf numFmtId="164" fontId="0" fillId="6" borderId="10" xfId="0" applyNumberFormat="1" applyFont="1" applyFill="1" applyBorder="1"/>
    <xf numFmtId="164" fontId="7" fillId="7" borderId="0" xfId="1" applyNumberFormat="1" applyFont="1" applyFill="1" applyBorder="1" applyAlignment="1">
      <alignment horizontal="left"/>
    </xf>
    <xf numFmtId="164" fontId="7" fillId="9" borderId="10" xfId="0" applyNumberFormat="1" applyFont="1" applyFill="1" applyBorder="1" applyAlignment="1">
      <alignment horizontal="left"/>
    </xf>
    <xf numFmtId="164" fontId="7" fillId="4" borderId="0" xfId="1" applyNumberFormat="1" applyFont="1" applyFill="1" applyBorder="1" applyAlignment="1">
      <alignment horizontal="right"/>
    </xf>
    <xf numFmtId="164" fontId="7" fillId="5" borderId="0" xfId="1" applyNumberFormat="1" applyFont="1" applyFill="1" applyBorder="1" applyAlignment="1">
      <alignment horizontal="right"/>
    </xf>
    <xf numFmtId="164" fontId="7" fillId="4" borderId="10" xfId="1" applyNumberFormat="1" applyFont="1" applyFill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7" fillId="10" borderId="10" xfId="0" applyNumberFormat="1" applyFont="1" applyFill="1" applyBorder="1" applyAlignment="1">
      <alignment horizontal="right"/>
    </xf>
    <xf numFmtId="8" fontId="4" fillId="6" borderId="0" xfId="1" applyNumberFormat="1" applyFont="1" applyFill="1"/>
    <xf numFmtId="164" fontId="4" fillId="6" borderId="0" xfId="1" applyNumberFormat="1" applyFont="1" applyFill="1"/>
    <xf numFmtId="0" fontId="1" fillId="6" borderId="0" xfId="0" applyFont="1" applyFill="1" applyBorder="1" applyAlignment="1">
      <alignment horizontal="center" vertical="center" wrapText="1"/>
    </xf>
    <xf numFmtId="0" fontId="5" fillId="6" borderId="0" xfId="1" applyFont="1" applyFill="1" applyBorder="1" applyAlignment="1">
      <alignment horizontal="center" vertical="center" wrapText="1"/>
    </xf>
    <xf numFmtId="0" fontId="9" fillId="6" borderId="0" xfId="1" applyFont="1" applyFill="1" applyAlignment="1">
      <alignment horizontal="left" vertical="center"/>
    </xf>
    <xf numFmtId="0" fontId="5" fillId="6" borderId="0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/>
    </xf>
    <xf numFmtId="0" fontId="5" fillId="6" borderId="14" xfId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8" fillId="3" borderId="6" xfId="0" applyFont="1" applyFill="1" applyBorder="1"/>
    <xf numFmtId="0" fontId="18" fillId="3" borderId="0" xfId="0" applyFont="1" applyFill="1" applyBorder="1" applyAlignment="1">
      <alignment horizontal="center"/>
    </xf>
    <xf numFmtId="164" fontId="19" fillId="3" borderId="0" xfId="0" applyNumberFormat="1" applyFont="1" applyFill="1" applyBorder="1"/>
    <xf numFmtId="0" fontId="18" fillId="4" borderId="6" xfId="1" applyFont="1" applyFill="1" applyBorder="1" applyAlignment="1">
      <alignment horizontal="left"/>
    </xf>
    <xf numFmtId="0" fontId="18" fillId="5" borderId="6" xfId="1" applyFont="1" applyFill="1" applyBorder="1" applyAlignment="1">
      <alignment horizontal="left"/>
    </xf>
    <xf numFmtId="0" fontId="18" fillId="3" borderId="6" xfId="1" applyFont="1" applyFill="1" applyBorder="1" applyAlignment="1"/>
    <xf numFmtId="0" fontId="18" fillId="3" borderId="12" xfId="1" applyFont="1" applyFill="1" applyBorder="1" applyAlignment="1"/>
    <xf numFmtId="9" fontId="0" fillId="6" borderId="0" xfId="0" applyNumberFormat="1" applyFill="1" applyAlignment="1">
      <alignment horizontal="center"/>
    </xf>
    <xf numFmtId="4" fontId="0" fillId="6" borderId="1" xfId="0" applyNumberFormat="1" applyFill="1" applyBorder="1"/>
    <xf numFmtId="4" fontId="1" fillId="6" borderId="1" xfId="0" applyNumberFormat="1" applyFont="1" applyFill="1" applyBorder="1"/>
    <xf numFmtId="0" fontId="17" fillId="6" borderId="0" xfId="0" applyFont="1" applyFill="1" applyAlignment="1">
      <alignment horizontal="right"/>
    </xf>
    <xf numFmtId="0" fontId="17" fillId="6" borderId="0" xfId="0" applyFont="1" applyFill="1" applyBorder="1"/>
    <xf numFmtId="0" fontId="18" fillId="4" borderId="0" xfId="1" applyFont="1" applyFill="1" applyBorder="1" applyAlignment="1">
      <alignment horizontal="center"/>
    </xf>
    <xf numFmtId="0" fontId="18" fillId="5" borderId="0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8" fillId="4" borderId="10" xfId="1" applyFont="1" applyFill="1" applyBorder="1" applyAlignment="1">
      <alignment horizontal="center"/>
    </xf>
    <xf numFmtId="0" fontId="18" fillId="3" borderId="10" xfId="1" applyFont="1" applyFill="1" applyBorder="1" applyAlignment="1">
      <alignment horizontal="center"/>
    </xf>
  </cellXfs>
  <cellStyles count="154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119"/>
  <sheetViews>
    <sheetView tabSelected="1" workbookViewId="0">
      <pane ySplit="4" topLeftCell="A5" activePane="bottomLeft" state="frozen"/>
      <selection activeCell="B1" sqref="B1"/>
      <selection pane="bottomLeft" activeCell="S83" sqref="S83"/>
    </sheetView>
  </sheetViews>
  <sheetFormatPr baseColWidth="10" defaultColWidth="14.5" defaultRowHeight="15.75" customHeight="1" x14ac:dyDescent="0"/>
  <cols>
    <col min="1" max="1" width="3.5" style="7" customWidth="1"/>
    <col min="2" max="2" width="54.83203125" style="7" customWidth="1"/>
    <col min="3" max="3" width="9" style="7" bestFit="1" customWidth="1"/>
    <col min="4" max="4" width="6.1640625" style="7" bestFit="1" customWidth="1"/>
    <col min="5" max="5" width="7.1640625" style="7" customWidth="1"/>
    <col min="6" max="6" width="8.6640625" style="7" bestFit="1" customWidth="1"/>
    <col min="7" max="7" width="2.1640625" style="11" customWidth="1"/>
    <col min="8" max="8" width="10.33203125" style="41" customWidth="1"/>
    <col min="9" max="9" width="2.1640625" style="11" customWidth="1"/>
    <col min="10" max="10" width="10.33203125" style="41" customWidth="1"/>
    <col min="11" max="11" width="10.6640625" style="41" customWidth="1"/>
    <col min="12" max="12" width="12.6640625" style="41" customWidth="1"/>
    <col min="13" max="14" width="10.6640625" style="41" customWidth="1"/>
    <col min="15" max="15" width="11.83203125" style="41" customWidth="1"/>
    <col min="16" max="17" width="10.6640625" style="41" customWidth="1"/>
    <col min="18" max="25" width="10.33203125" style="41" customWidth="1"/>
    <col min="26" max="26" width="2" style="7" customWidth="1"/>
    <col min="27" max="29" width="12" style="7" customWidth="1"/>
    <col min="30" max="30" width="14.5" style="7"/>
    <col min="31" max="31" width="27.83203125" style="7" customWidth="1"/>
    <col min="32" max="16384" width="14.5" style="7"/>
  </cols>
  <sheetData>
    <row r="1" spans="1:29" ht="15.75" customHeight="1">
      <c r="B1" s="161" t="s">
        <v>28</v>
      </c>
    </row>
    <row r="2" spans="1:29" ht="15.75" customHeight="1">
      <c r="B2" s="161"/>
    </row>
    <row r="3" spans="1:29" ht="15.75" customHeight="1">
      <c r="A3" s="8"/>
      <c r="B3" s="39"/>
      <c r="C3" s="162" t="s">
        <v>29</v>
      </c>
      <c r="D3" s="162" t="s">
        <v>27</v>
      </c>
      <c r="E3" s="160" t="s">
        <v>25</v>
      </c>
      <c r="F3" s="162" t="s">
        <v>26</v>
      </c>
      <c r="G3" s="39"/>
      <c r="H3" s="39"/>
      <c r="I3" s="39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5" t="s">
        <v>10</v>
      </c>
      <c r="W3" s="165" t="s">
        <v>11</v>
      </c>
      <c r="X3" s="165" t="s">
        <v>12</v>
      </c>
      <c r="Y3" s="165" t="s">
        <v>13</v>
      </c>
      <c r="AB3" s="165"/>
      <c r="AC3" s="159"/>
    </row>
    <row r="4" spans="1:29" ht="31" thickBot="1">
      <c r="A4" s="8"/>
      <c r="B4" s="40" t="s">
        <v>127</v>
      </c>
      <c r="C4" s="163"/>
      <c r="D4" s="163"/>
      <c r="E4" s="164"/>
      <c r="F4" s="163"/>
      <c r="G4" s="40"/>
      <c r="H4" s="42" t="s">
        <v>26</v>
      </c>
      <c r="I4" s="40"/>
      <c r="J4" s="42" t="s">
        <v>62</v>
      </c>
      <c r="K4" s="42" t="s">
        <v>14</v>
      </c>
      <c r="L4" s="42" t="s">
        <v>15</v>
      </c>
      <c r="M4" s="42" t="s">
        <v>16</v>
      </c>
      <c r="N4" s="42" t="s">
        <v>17</v>
      </c>
      <c r="O4" s="42" t="s">
        <v>18</v>
      </c>
      <c r="P4" s="42" t="s">
        <v>19</v>
      </c>
      <c r="Q4" s="42" t="s">
        <v>20</v>
      </c>
      <c r="R4" s="42" t="s">
        <v>21</v>
      </c>
      <c r="S4" s="42" t="s">
        <v>22</v>
      </c>
      <c r="T4" s="42" t="s">
        <v>23</v>
      </c>
      <c r="U4" s="42" t="s">
        <v>24</v>
      </c>
      <c r="V4" s="166"/>
      <c r="W4" s="166"/>
      <c r="X4" s="166"/>
      <c r="Y4" s="166"/>
      <c r="AB4" s="165"/>
      <c r="AC4" s="159"/>
    </row>
    <row r="5" spans="1:29" ht="15.75" customHeight="1">
      <c r="A5" s="8"/>
      <c r="B5" s="11"/>
      <c r="C5" s="12"/>
      <c r="D5" s="12"/>
      <c r="E5" s="13"/>
      <c r="F5" s="12"/>
      <c r="H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4"/>
      <c r="Y5" s="44"/>
      <c r="Z5" s="11"/>
    </row>
    <row r="6" spans="1:29" ht="15.75" customHeight="1">
      <c r="A6" s="8"/>
      <c r="B6" s="50" t="s">
        <v>31</v>
      </c>
      <c r="C6" s="16"/>
      <c r="D6" s="16"/>
      <c r="E6" s="15"/>
      <c r="F6" s="15"/>
      <c r="G6" s="17"/>
      <c r="H6" s="45"/>
      <c r="I6" s="17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11"/>
    </row>
    <row r="7" spans="1:29" ht="15.75" customHeight="1">
      <c r="A7" s="8"/>
      <c r="B7" s="74" t="s">
        <v>67</v>
      </c>
      <c r="C7" s="75">
        <f>H7</f>
        <v>2</v>
      </c>
      <c r="D7" s="76">
        <f>C7</f>
        <v>2</v>
      </c>
      <c r="E7" s="102">
        <v>8.7899999999999991</v>
      </c>
      <c r="F7" s="115">
        <f>E7*D7</f>
        <v>17.579999999999998</v>
      </c>
      <c r="G7" s="21"/>
      <c r="H7" s="78">
        <f>SUM(J7:Y7)</f>
        <v>2</v>
      </c>
      <c r="I7" s="21"/>
      <c r="J7" s="60"/>
      <c r="K7" s="60"/>
      <c r="L7" s="60"/>
      <c r="M7" s="60">
        <v>1</v>
      </c>
      <c r="N7" s="60"/>
      <c r="O7" s="60"/>
      <c r="P7" s="60">
        <v>1</v>
      </c>
      <c r="Q7" s="60"/>
      <c r="R7" s="60"/>
      <c r="S7" s="60"/>
      <c r="T7" s="60"/>
      <c r="U7" s="60"/>
      <c r="V7" s="60"/>
      <c r="W7" s="60"/>
      <c r="X7" s="60"/>
      <c r="Y7" s="60"/>
      <c r="Z7" s="11"/>
      <c r="AB7" s="157"/>
      <c r="AC7" s="157"/>
    </row>
    <row r="8" spans="1:29" ht="15.75" customHeight="1">
      <c r="A8" s="8"/>
      <c r="B8" s="11"/>
      <c r="C8" s="12"/>
      <c r="D8" s="12"/>
      <c r="E8" s="13"/>
      <c r="F8" s="12"/>
      <c r="H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11"/>
    </row>
    <row r="9" spans="1:29" ht="15.75" customHeight="1">
      <c r="A9" s="8"/>
      <c r="B9" s="50" t="s">
        <v>38</v>
      </c>
      <c r="C9" s="16"/>
      <c r="D9" s="16"/>
      <c r="E9" s="15"/>
      <c r="F9" s="15"/>
      <c r="G9" s="17"/>
      <c r="H9" s="45"/>
      <c r="I9" s="17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11"/>
    </row>
    <row r="10" spans="1:29" ht="15.75" customHeight="1">
      <c r="A10" s="8"/>
      <c r="B10" s="21"/>
      <c r="C10" s="35"/>
      <c r="D10" s="18"/>
      <c r="E10" s="21"/>
      <c r="F10" s="21"/>
      <c r="G10" s="21"/>
      <c r="H10" s="77"/>
      <c r="I10" s="21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11"/>
    </row>
    <row r="11" spans="1:29" ht="15.75" customHeight="1">
      <c r="A11" s="8"/>
      <c r="B11" s="50" t="s">
        <v>39</v>
      </c>
      <c r="C11" s="16"/>
      <c r="D11" s="16"/>
      <c r="E11" s="15"/>
      <c r="F11" s="15"/>
      <c r="G11" s="17"/>
      <c r="H11" s="45"/>
      <c r="I11" s="17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1"/>
    </row>
    <row r="12" spans="1:29" ht="15.75" customHeight="1">
      <c r="A12" s="8"/>
      <c r="Z12" s="11"/>
    </row>
    <row r="13" spans="1:29" ht="15.75" customHeight="1">
      <c r="A13" s="8"/>
      <c r="B13" s="56" t="s">
        <v>12</v>
      </c>
      <c r="C13" s="47"/>
      <c r="D13" s="47"/>
      <c r="E13" s="10"/>
      <c r="F13" s="10"/>
      <c r="H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11"/>
    </row>
    <row r="14" spans="1:29" ht="15.75" customHeight="1">
      <c r="A14" s="8"/>
      <c r="B14" s="5" t="s">
        <v>122</v>
      </c>
      <c r="C14" s="100">
        <f>H14</f>
        <v>1</v>
      </c>
      <c r="D14" s="100">
        <f t="shared" ref="D14:D20" si="0">C14</f>
        <v>1</v>
      </c>
      <c r="E14" s="116">
        <v>59.95</v>
      </c>
      <c r="F14" s="117">
        <f t="shared" ref="F14:F29" si="1">E14*D14</f>
        <v>59.95</v>
      </c>
      <c r="H14" s="78">
        <f t="shared" ref="H14:H29" si="2">SUM(J14:Y14)</f>
        <v>1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>
        <v>1</v>
      </c>
      <c r="Y14" s="69"/>
      <c r="Z14" s="11"/>
      <c r="AB14" s="158"/>
      <c r="AC14" s="158"/>
    </row>
    <row r="15" spans="1:29" ht="15.75" customHeight="1">
      <c r="A15" s="8"/>
      <c r="B15" s="5" t="s">
        <v>42</v>
      </c>
      <c r="C15" s="100">
        <f>H15</f>
        <v>1</v>
      </c>
      <c r="D15" s="100">
        <f t="shared" si="0"/>
        <v>1</v>
      </c>
      <c r="E15" s="116">
        <v>35</v>
      </c>
      <c r="F15" s="119">
        <f t="shared" si="1"/>
        <v>35</v>
      </c>
      <c r="H15" s="78">
        <f t="shared" si="2"/>
        <v>1</v>
      </c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>
        <v>1</v>
      </c>
      <c r="Y15" s="70"/>
      <c r="Z15" s="11"/>
      <c r="AB15" s="158"/>
    </row>
    <row r="16" spans="1:29" ht="15.75" customHeight="1">
      <c r="A16" s="8"/>
      <c r="B16" s="5" t="s">
        <v>9</v>
      </c>
      <c r="C16" s="100">
        <f>H16</f>
        <v>1</v>
      </c>
      <c r="D16" s="100">
        <f t="shared" si="0"/>
        <v>1</v>
      </c>
      <c r="E16" s="116">
        <v>35.950000000000003</v>
      </c>
      <c r="F16" s="119">
        <f t="shared" si="1"/>
        <v>35.950000000000003</v>
      </c>
      <c r="H16" s="78">
        <f t="shared" si="2"/>
        <v>1</v>
      </c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>
        <v>1</v>
      </c>
      <c r="Y16" s="70"/>
      <c r="Z16" s="11"/>
      <c r="AB16" s="158"/>
    </row>
    <row r="17" spans="1:36" ht="15.75" customHeight="1">
      <c r="A17" s="8"/>
      <c r="B17" s="5" t="s">
        <v>43</v>
      </c>
      <c r="C17" s="100">
        <f>H17</f>
        <v>5</v>
      </c>
      <c r="D17" s="100">
        <f t="shared" si="0"/>
        <v>5</v>
      </c>
      <c r="E17" s="116">
        <v>8.9499999999999993</v>
      </c>
      <c r="F17" s="119">
        <f t="shared" si="1"/>
        <v>44.75</v>
      </c>
      <c r="H17" s="78">
        <f t="shared" si="2"/>
        <v>5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>
        <v>5</v>
      </c>
      <c r="Y17" s="70"/>
      <c r="Z17" s="11"/>
    </row>
    <row r="18" spans="1:36" ht="15.75" customHeight="1">
      <c r="A18" s="8"/>
      <c r="B18" s="5" t="s">
        <v>44</v>
      </c>
      <c r="C18" s="100">
        <f>H18</f>
        <v>5</v>
      </c>
      <c r="D18" s="100">
        <f t="shared" si="0"/>
        <v>5</v>
      </c>
      <c r="E18" s="116">
        <v>19.95</v>
      </c>
      <c r="F18" s="119">
        <f t="shared" si="1"/>
        <v>99.75</v>
      </c>
      <c r="H18" s="78">
        <f t="shared" si="2"/>
        <v>5</v>
      </c>
      <c r="J18" s="70"/>
      <c r="K18" s="70">
        <v>1</v>
      </c>
      <c r="L18" s="70"/>
      <c r="M18" s="70"/>
      <c r="N18" s="70"/>
      <c r="O18" s="70"/>
      <c r="P18" s="70"/>
      <c r="Q18" s="70">
        <v>1</v>
      </c>
      <c r="R18" s="70"/>
      <c r="S18" s="70"/>
      <c r="T18" s="70">
        <v>2</v>
      </c>
      <c r="U18" s="70"/>
      <c r="V18" s="70"/>
      <c r="W18" s="70">
        <v>1</v>
      </c>
      <c r="X18" s="70"/>
      <c r="Y18" s="70"/>
      <c r="Z18" s="11"/>
    </row>
    <row r="19" spans="1:36" s="11" customFormat="1" ht="15">
      <c r="A19" s="35"/>
      <c r="B19" s="26" t="s">
        <v>7</v>
      </c>
      <c r="C19" s="100">
        <f>H19</f>
        <v>2</v>
      </c>
      <c r="D19" s="27">
        <f t="shared" si="0"/>
        <v>2</v>
      </c>
      <c r="E19" s="151">
        <v>7.25</v>
      </c>
      <c r="F19" s="125">
        <f t="shared" si="1"/>
        <v>14.5</v>
      </c>
      <c r="G19" s="21"/>
      <c r="H19" s="78">
        <f t="shared" si="2"/>
        <v>2</v>
      </c>
      <c r="I19" s="21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</v>
      </c>
      <c r="X19" s="60"/>
      <c r="Y19" s="60"/>
      <c r="Z19" s="21"/>
      <c r="AA19" s="22"/>
      <c r="AB19" s="22"/>
      <c r="AC19" s="22"/>
      <c r="AD19" s="23"/>
      <c r="AE19" s="24"/>
      <c r="AH19" s="46"/>
      <c r="AI19" s="46"/>
      <c r="AJ19" s="46"/>
    </row>
    <row r="20" spans="1:36" s="11" customFormat="1" ht="15">
      <c r="A20" s="35"/>
      <c r="B20" s="30" t="s">
        <v>8</v>
      </c>
      <c r="C20" s="100">
        <f>H20</f>
        <v>1</v>
      </c>
      <c r="D20" s="31">
        <f t="shared" si="0"/>
        <v>1</v>
      </c>
      <c r="E20" s="152">
        <v>5</v>
      </c>
      <c r="F20" s="126">
        <f t="shared" si="1"/>
        <v>5</v>
      </c>
      <c r="G20" s="32"/>
      <c r="H20" s="78">
        <f t="shared" si="2"/>
        <v>1</v>
      </c>
      <c r="I20" s="32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>
        <v>1</v>
      </c>
      <c r="X20" s="61"/>
      <c r="Y20" s="61"/>
      <c r="Z20" s="21"/>
      <c r="AA20" s="22"/>
      <c r="AB20" s="22"/>
      <c r="AC20" s="22"/>
      <c r="AD20" s="23"/>
      <c r="AE20" s="24"/>
      <c r="AH20" s="46"/>
      <c r="AI20" s="46"/>
      <c r="AJ20" s="46"/>
    </row>
    <row r="21" spans="1:36" s="11" customFormat="1" ht="15">
      <c r="A21" s="35"/>
      <c r="B21" s="30" t="s">
        <v>86</v>
      </c>
      <c r="C21" s="100">
        <f>H21</f>
        <v>1</v>
      </c>
      <c r="D21" s="31">
        <v>1</v>
      </c>
      <c r="E21" s="152">
        <v>6.95</v>
      </c>
      <c r="F21" s="126">
        <f>E21*D21</f>
        <v>6.95</v>
      </c>
      <c r="G21" s="32"/>
      <c r="H21" s="78">
        <f t="shared" si="2"/>
        <v>1</v>
      </c>
      <c r="I21" s="32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>
        <v>1</v>
      </c>
      <c r="W21" s="61"/>
      <c r="X21" s="61"/>
      <c r="Y21" s="61"/>
      <c r="Z21" s="21"/>
      <c r="AA21" s="22"/>
      <c r="AB21" s="22"/>
      <c r="AC21" s="22"/>
      <c r="AD21" s="23"/>
      <c r="AE21" s="24"/>
      <c r="AH21" s="46"/>
      <c r="AI21" s="46"/>
      <c r="AJ21" s="46"/>
    </row>
    <row r="22" spans="1:36" ht="15.75" customHeight="1">
      <c r="A22" s="8"/>
      <c r="B22" s="5" t="s">
        <v>45</v>
      </c>
      <c r="C22" s="100">
        <f>H22</f>
        <v>1</v>
      </c>
      <c r="D22" s="100">
        <v>1</v>
      </c>
      <c r="E22" s="152">
        <f>56.95*1.28</f>
        <v>72.896000000000001</v>
      </c>
      <c r="F22" s="119">
        <f t="shared" si="1"/>
        <v>72.896000000000001</v>
      </c>
      <c r="H22" s="78">
        <f t="shared" si="2"/>
        <v>1</v>
      </c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>
        <v>1</v>
      </c>
      <c r="X22" s="70"/>
      <c r="Y22" s="70"/>
      <c r="Z22" s="11"/>
    </row>
    <row r="23" spans="1:36" ht="15.75" customHeight="1">
      <c r="A23" s="8"/>
      <c r="B23" s="167" t="s">
        <v>83</v>
      </c>
      <c r="C23" s="168">
        <f>H23</f>
        <v>1</v>
      </c>
      <c r="D23" s="168">
        <v>1</v>
      </c>
      <c r="E23" s="169"/>
      <c r="F23" s="119"/>
      <c r="H23" s="78">
        <f t="shared" si="2"/>
        <v>1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>
        <v>1</v>
      </c>
      <c r="X23" s="70"/>
      <c r="Y23" s="70"/>
      <c r="Z23" s="11"/>
    </row>
    <row r="24" spans="1:36" ht="15.75" customHeight="1">
      <c r="A24" s="8"/>
      <c r="B24" s="167" t="s">
        <v>84</v>
      </c>
      <c r="C24" s="168">
        <f>H24</f>
        <v>1</v>
      </c>
      <c r="D24" s="168">
        <v>1</v>
      </c>
      <c r="E24" s="169"/>
      <c r="F24" s="119"/>
      <c r="H24" s="78">
        <f t="shared" si="2"/>
        <v>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>
        <v>1</v>
      </c>
      <c r="X24" s="70"/>
      <c r="Y24" s="70"/>
      <c r="Z24" s="11"/>
    </row>
    <row r="25" spans="1:36" ht="15.75" customHeight="1">
      <c r="A25" s="8"/>
      <c r="B25" s="167" t="s">
        <v>85</v>
      </c>
      <c r="C25" s="168">
        <f>H25</f>
        <v>1</v>
      </c>
      <c r="D25" s="168">
        <v>1</v>
      </c>
      <c r="E25" s="169"/>
      <c r="F25" s="119"/>
      <c r="H25" s="78">
        <f t="shared" si="2"/>
        <v>1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>
        <v>1</v>
      </c>
      <c r="X25" s="70"/>
      <c r="Y25" s="70"/>
      <c r="Z25" s="11"/>
    </row>
    <row r="26" spans="1:36" ht="15.75" customHeight="1">
      <c r="A26" s="8"/>
      <c r="B26" s="5" t="s">
        <v>46</v>
      </c>
      <c r="C26" s="100">
        <f>H26</f>
        <v>3</v>
      </c>
      <c r="D26" s="100">
        <v>3</v>
      </c>
      <c r="E26" s="116">
        <v>3.95</v>
      </c>
      <c r="F26" s="119">
        <f t="shared" si="1"/>
        <v>11.850000000000001</v>
      </c>
      <c r="H26" s="78">
        <f t="shared" si="2"/>
        <v>3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>
        <v>3</v>
      </c>
      <c r="V26" s="70"/>
      <c r="W26" s="70"/>
      <c r="X26" s="70"/>
      <c r="Y26" s="70"/>
      <c r="Z26" s="11"/>
    </row>
    <row r="27" spans="1:36" ht="15.75" customHeight="1">
      <c r="A27" s="8"/>
      <c r="B27" s="5" t="s">
        <v>82</v>
      </c>
      <c r="C27" s="100">
        <f>H27</f>
        <v>0</v>
      </c>
      <c r="D27" s="100">
        <v>0</v>
      </c>
      <c r="E27" s="116">
        <v>0</v>
      </c>
      <c r="F27" s="119">
        <f t="shared" si="1"/>
        <v>0</v>
      </c>
      <c r="H27" s="78">
        <f t="shared" si="2"/>
        <v>0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11"/>
    </row>
    <row r="28" spans="1:36" ht="15.75" customHeight="1">
      <c r="A28" s="8"/>
      <c r="B28" s="5" t="s">
        <v>78</v>
      </c>
      <c r="C28" s="100">
        <f>H28</f>
        <v>1</v>
      </c>
      <c r="D28" s="100">
        <v>1</v>
      </c>
      <c r="E28" s="116">
        <v>49.95</v>
      </c>
      <c r="F28" s="119">
        <f t="shared" si="1"/>
        <v>49.95</v>
      </c>
      <c r="H28" s="78">
        <f t="shared" si="2"/>
        <v>1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>
        <v>1</v>
      </c>
      <c r="W28" s="70"/>
      <c r="X28" s="70"/>
      <c r="Y28" s="70"/>
      <c r="Z28" s="11"/>
    </row>
    <row r="29" spans="1:36" ht="15.75" customHeight="1">
      <c r="A29" s="8"/>
      <c r="B29" s="6" t="s">
        <v>71</v>
      </c>
      <c r="C29" s="101">
        <f>H29</f>
        <v>1</v>
      </c>
      <c r="D29" s="101">
        <f>C29</f>
        <v>1</v>
      </c>
      <c r="E29" s="135">
        <v>19.5</v>
      </c>
      <c r="F29" s="121">
        <f t="shared" si="1"/>
        <v>19.5</v>
      </c>
      <c r="G29" s="9"/>
      <c r="H29" s="78">
        <f t="shared" si="2"/>
        <v>1</v>
      </c>
      <c r="I29" s="9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>
        <v>1</v>
      </c>
      <c r="W29" s="70"/>
      <c r="X29" s="70"/>
      <c r="Y29" s="70"/>
      <c r="Z29" s="11"/>
    </row>
    <row r="30" spans="1:36" ht="15.75" customHeight="1">
      <c r="A30" s="8"/>
      <c r="B30" s="11"/>
      <c r="C30" s="12"/>
      <c r="D30" s="12"/>
      <c r="E30" s="13"/>
      <c r="F30" s="12"/>
      <c r="H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4"/>
      <c r="W30" s="44"/>
      <c r="X30" s="44"/>
      <c r="Y30" s="44"/>
      <c r="Z30" s="11"/>
    </row>
    <row r="31" spans="1:36" ht="15">
      <c r="A31" s="14"/>
      <c r="B31" s="50" t="s">
        <v>30</v>
      </c>
      <c r="C31" s="16"/>
      <c r="D31" s="16"/>
      <c r="E31" s="15"/>
      <c r="F31" s="15"/>
      <c r="G31" s="17"/>
      <c r="H31" s="45"/>
      <c r="I31" s="17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17"/>
      <c r="AA31" s="17"/>
      <c r="AB31" s="17"/>
      <c r="AC31" s="17"/>
      <c r="AD31" s="17"/>
    </row>
    <row r="32" spans="1:36" ht="15">
      <c r="A32" s="18"/>
      <c r="B32" s="19" t="s">
        <v>47</v>
      </c>
      <c r="C32" s="84">
        <f>H32</f>
        <v>1</v>
      </c>
      <c r="D32" s="20">
        <f>C32</f>
        <v>1</v>
      </c>
      <c r="E32" s="136">
        <f>6.5</f>
        <v>6.5</v>
      </c>
      <c r="F32" s="137">
        <f t="shared" ref="F32:F37" si="3">E32*D32</f>
        <v>6.5</v>
      </c>
      <c r="G32" s="21"/>
      <c r="H32" s="78">
        <f t="shared" ref="H32:H37" si="4">SUM(J32:Y32)</f>
        <v>1</v>
      </c>
      <c r="I32" s="21"/>
      <c r="J32" s="60"/>
      <c r="K32" s="60"/>
      <c r="L32" s="60"/>
      <c r="M32" s="60"/>
      <c r="N32" s="60">
        <v>1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21"/>
      <c r="AA32" s="22"/>
      <c r="AB32" s="22"/>
      <c r="AC32" s="22"/>
      <c r="AD32" s="23"/>
      <c r="AE32" s="24"/>
      <c r="AF32" s="25"/>
    </row>
    <row r="33" spans="1:36" ht="15">
      <c r="A33" s="18"/>
      <c r="B33" s="26" t="s">
        <v>48</v>
      </c>
      <c r="C33" s="84">
        <f>H33</f>
        <v>3</v>
      </c>
      <c r="D33" s="28">
        <f>C33</f>
        <v>3</v>
      </c>
      <c r="E33" s="124">
        <f>6.5</f>
        <v>6.5</v>
      </c>
      <c r="F33" s="125">
        <f t="shared" si="3"/>
        <v>19.5</v>
      </c>
      <c r="G33" s="21"/>
      <c r="H33" s="78">
        <f t="shared" si="4"/>
        <v>3</v>
      </c>
      <c r="I33" s="21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>
        <v>3</v>
      </c>
      <c r="U33" s="60"/>
      <c r="V33" s="60"/>
      <c r="W33" s="60"/>
      <c r="X33" s="60"/>
      <c r="Y33" s="60"/>
      <c r="Z33" s="21"/>
      <c r="AA33" s="22"/>
      <c r="AB33" s="22"/>
      <c r="AC33" s="22"/>
      <c r="AD33" s="23"/>
      <c r="AE33" s="24"/>
      <c r="AF33" s="25"/>
      <c r="AH33" s="3"/>
      <c r="AI33" s="4"/>
      <c r="AJ33" s="4"/>
    </row>
    <row r="34" spans="1:36" ht="15">
      <c r="A34" s="18"/>
      <c r="B34" s="26" t="s">
        <v>50</v>
      </c>
      <c r="C34" s="84">
        <f>H34</f>
        <v>2</v>
      </c>
      <c r="D34" s="28">
        <f>C34</f>
        <v>2</v>
      </c>
      <c r="E34" s="124">
        <f>6.5</f>
        <v>6.5</v>
      </c>
      <c r="F34" s="125">
        <f t="shared" si="3"/>
        <v>13</v>
      </c>
      <c r="G34" s="21"/>
      <c r="H34" s="78">
        <f t="shared" si="4"/>
        <v>2</v>
      </c>
      <c r="I34" s="21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>
        <v>2</v>
      </c>
      <c r="U34" s="60"/>
      <c r="V34" s="60"/>
      <c r="W34" s="60"/>
      <c r="X34" s="60"/>
      <c r="Y34" s="60"/>
      <c r="Z34" s="21"/>
      <c r="AA34" s="22"/>
      <c r="AB34" s="22"/>
      <c r="AC34" s="22"/>
      <c r="AD34" s="23"/>
      <c r="AE34" s="24"/>
      <c r="AH34" s="4"/>
      <c r="AI34" s="4"/>
      <c r="AJ34" s="4"/>
    </row>
    <row r="35" spans="1:36" ht="15">
      <c r="A35" s="18"/>
      <c r="B35" s="26" t="s">
        <v>51</v>
      </c>
      <c r="C35" s="84">
        <f>H35</f>
        <v>2</v>
      </c>
      <c r="D35" s="28">
        <f>C35</f>
        <v>2</v>
      </c>
      <c r="E35" s="124">
        <f>8.41</f>
        <v>8.41</v>
      </c>
      <c r="F35" s="125">
        <f t="shared" si="3"/>
        <v>16.82</v>
      </c>
      <c r="G35" s="21"/>
      <c r="H35" s="78">
        <f t="shared" si="4"/>
        <v>2</v>
      </c>
      <c r="I35" s="21"/>
      <c r="J35" s="60"/>
      <c r="K35" s="60"/>
      <c r="L35" s="60"/>
      <c r="M35" s="60"/>
      <c r="N35" s="60"/>
      <c r="O35" s="60"/>
      <c r="P35" s="60"/>
      <c r="Q35" s="60"/>
      <c r="R35" s="60"/>
      <c r="S35" s="60">
        <v>2</v>
      </c>
      <c r="T35" s="60"/>
      <c r="U35" s="60"/>
      <c r="V35" s="60"/>
      <c r="W35" s="60"/>
      <c r="X35" s="60"/>
      <c r="Y35" s="60"/>
      <c r="Z35" s="21"/>
      <c r="AA35" s="22"/>
      <c r="AB35" s="22"/>
      <c r="AC35" s="22"/>
      <c r="AD35" s="23"/>
      <c r="AE35" s="24"/>
      <c r="AH35" s="4"/>
      <c r="AI35" s="4"/>
      <c r="AJ35" s="4"/>
    </row>
    <row r="36" spans="1:36" ht="15">
      <c r="A36" s="18"/>
      <c r="B36" s="26" t="s">
        <v>49</v>
      </c>
      <c r="C36" s="84">
        <f>H36</f>
        <v>2</v>
      </c>
      <c r="D36" s="28">
        <f>C36</f>
        <v>2</v>
      </c>
      <c r="E36" s="124">
        <f>8.41</f>
        <v>8.41</v>
      </c>
      <c r="F36" s="125">
        <f t="shared" si="3"/>
        <v>16.82</v>
      </c>
      <c r="G36" s="21"/>
      <c r="H36" s="78">
        <f t="shared" si="4"/>
        <v>2</v>
      </c>
      <c r="I36" s="21"/>
      <c r="J36" s="60"/>
      <c r="K36" s="60"/>
      <c r="L36" s="60"/>
      <c r="M36" s="60"/>
      <c r="N36" s="60"/>
      <c r="O36" s="60"/>
      <c r="P36" s="60"/>
      <c r="Q36" s="60"/>
      <c r="R36" s="60">
        <v>2</v>
      </c>
      <c r="S36" s="60"/>
      <c r="T36" s="60"/>
      <c r="U36" s="60"/>
      <c r="V36" s="60"/>
      <c r="W36" s="60"/>
      <c r="X36" s="60"/>
      <c r="Y36" s="60"/>
      <c r="Z36" s="21"/>
      <c r="AA36" s="22"/>
      <c r="AB36" s="22"/>
      <c r="AC36" s="22"/>
      <c r="AD36" s="23"/>
      <c r="AE36" s="24"/>
      <c r="AH36" s="4"/>
      <c r="AI36" s="4"/>
      <c r="AJ36" s="4"/>
    </row>
    <row r="37" spans="1:36" ht="15">
      <c r="A37" s="29"/>
      <c r="B37" s="26" t="s">
        <v>52</v>
      </c>
      <c r="C37" s="92">
        <f>H37</f>
        <v>2</v>
      </c>
      <c r="D37" s="31">
        <v>2</v>
      </c>
      <c r="E37" s="122">
        <f>16.83</f>
        <v>16.829999999999998</v>
      </c>
      <c r="F37" s="129">
        <f t="shared" si="3"/>
        <v>33.659999999999997</v>
      </c>
      <c r="G37" s="32"/>
      <c r="H37" s="78">
        <f t="shared" si="4"/>
        <v>2</v>
      </c>
      <c r="I37" s="32"/>
      <c r="J37" s="61"/>
      <c r="K37" s="61"/>
      <c r="L37" s="61"/>
      <c r="M37" s="61"/>
      <c r="N37" s="61"/>
      <c r="O37" s="61"/>
      <c r="P37" s="61"/>
      <c r="Q37" s="61"/>
      <c r="R37" s="61"/>
      <c r="S37" s="61">
        <v>2</v>
      </c>
      <c r="T37" s="61"/>
      <c r="U37" s="61"/>
      <c r="V37" s="61"/>
      <c r="W37" s="61"/>
      <c r="X37" s="61"/>
      <c r="Y37" s="61"/>
      <c r="Z37" s="32"/>
      <c r="AA37" s="33"/>
      <c r="AB37" s="33"/>
      <c r="AC37" s="33"/>
      <c r="AD37" s="34"/>
      <c r="AE37" s="24"/>
      <c r="AH37" s="4"/>
      <c r="AI37" s="4"/>
      <c r="AJ37" s="4"/>
    </row>
    <row r="38" spans="1:36" s="11" customFormat="1" ht="15">
      <c r="A38" s="35"/>
      <c r="B38" s="51"/>
      <c r="C38" s="52"/>
      <c r="D38" s="52"/>
      <c r="E38" s="51"/>
      <c r="F38" s="51"/>
      <c r="G38" s="21"/>
      <c r="H38" s="62"/>
      <c r="I38" s="2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21"/>
      <c r="AA38" s="22"/>
      <c r="AB38" s="22"/>
      <c r="AC38" s="22"/>
      <c r="AD38" s="23"/>
      <c r="AE38" s="24"/>
      <c r="AH38" s="46"/>
      <c r="AI38" s="46"/>
      <c r="AJ38" s="46"/>
    </row>
    <row r="39" spans="1:36" s="11" customFormat="1" ht="15">
      <c r="A39" s="35"/>
      <c r="B39" s="59" t="s">
        <v>37</v>
      </c>
      <c r="C39" s="58"/>
      <c r="D39" s="58"/>
      <c r="E39" s="57"/>
      <c r="F39" s="57"/>
      <c r="G39" s="32"/>
      <c r="H39" s="65"/>
      <c r="I39" s="3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21"/>
      <c r="AA39" s="22"/>
      <c r="AB39" s="22"/>
      <c r="AC39" s="22"/>
      <c r="AD39" s="23"/>
      <c r="AE39" s="24"/>
      <c r="AH39" s="46"/>
      <c r="AI39" s="46"/>
      <c r="AJ39" s="46"/>
    </row>
    <row r="40" spans="1:36" s="11" customFormat="1" ht="15">
      <c r="A40" s="35"/>
      <c r="B40" s="26" t="s">
        <v>87</v>
      </c>
      <c r="C40" s="84">
        <f>H40</f>
        <v>8</v>
      </c>
      <c r="D40" s="27">
        <v>8</v>
      </c>
      <c r="E40" s="151">
        <v>1.25</v>
      </c>
      <c r="F40" s="137">
        <f>E40*D40</f>
        <v>10</v>
      </c>
      <c r="G40" s="21"/>
      <c r="H40" s="78">
        <f>SUM(J40:Y40)</f>
        <v>8</v>
      </c>
      <c r="I40" s="21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>
        <v>8</v>
      </c>
      <c r="W40" s="66"/>
      <c r="X40" s="66"/>
      <c r="Y40" s="66"/>
      <c r="Z40" s="21"/>
      <c r="AA40" s="22"/>
      <c r="AB40" s="22"/>
      <c r="AC40" s="22"/>
      <c r="AD40" s="23"/>
      <c r="AE40" s="24"/>
      <c r="AH40" s="46"/>
      <c r="AI40" s="46"/>
      <c r="AJ40" s="46"/>
    </row>
    <row r="41" spans="1:36" s="11" customFormat="1" ht="15">
      <c r="A41" s="35"/>
      <c r="B41" s="26" t="s">
        <v>53</v>
      </c>
      <c r="C41" s="84">
        <f>H41</f>
        <v>1</v>
      </c>
      <c r="D41" s="27">
        <v>1</v>
      </c>
      <c r="E41" s="152">
        <v>1.25</v>
      </c>
      <c r="F41" s="126">
        <f>E41*D41</f>
        <v>1.25</v>
      </c>
      <c r="G41" s="21"/>
      <c r="H41" s="78">
        <f>SUM(J41:Y41)</f>
        <v>1</v>
      </c>
      <c r="I41" s="21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>
        <v>1</v>
      </c>
      <c r="X41" s="66"/>
      <c r="Y41" s="66"/>
      <c r="Z41" s="21"/>
      <c r="AA41" s="22"/>
      <c r="AB41" s="22"/>
      <c r="AC41" s="22"/>
      <c r="AD41" s="23"/>
      <c r="AE41" s="24"/>
      <c r="AH41" s="46"/>
      <c r="AI41" s="46"/>
      <c r="AJ41" s="46"/>
    </row>
    <row r="42" spans="1:36" s="11" customFormat="1" ht="15">
      <c r="A42" s="35"/>
      <c r="B42" s="30" t="s">
        <v>88</v>
      </c>
      <c r="C42" s="84">
        <f>H42</f>
        <v>2</v>
      </c>
      <c r="D42" s="31">
        <v>2</v>
      </c>
      <c r="E42" s="152">
        <v>12</v>
      </c>
      <c r="F42" s="126">
        <f>E42*D42</f>
        <v>24</v>
      </c>
      <c r="G42" s="32"/>
      <c r="H42" s="78">
        <f>SUM(J42:Y42)</f>
        <v>2</v>
      </c>
      <c r="I42" s="32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>
        <v>2</v>
      </c>
      <c r="U42" s="61"/>
      <c r="V42" s="61"/>
      <c r="W42" s="61"/>
      <c r="X42" s="61"/>
      <c r="Y42" s="61"/>
      <c r="Z42" s="21"/>
      <c r="AA42" s="22"/>
      <c r="AB42" s="22"/>
      <c r="AC42" s="22"/>
      <c r="AD42" s="23"/>
      <c r="AE42" s="24"/>
      <c r="AH42" s="46"/>
      <c r="AI42" s="46"/>
      <c r="AJ42" s="46"/>
    </row>
    <row r="43" spans="1:36" s="11" customFormat="1" ht="15">
      <c r="A43" s="35"/>
      <c r="B43" s="30" t="s">
        <v>89</v>
      </c>
      <c r="C43" s="84">
        <f>H43</f>
        <v>2</v>
      </c>
      <c r="D43" s="31">
        <v>2</v>
      </c>
      <c r="E43" s="152">
        <v>15</v>
      </c>
      <c r="F43" s="126">
        <f>E43*D43</f>
        <v>30</v>
      </c>
      <c r="G43" s="32"/>
      <c r="H43" s="78">
        <f>SUM(J43:Y43)</f>
        <v>2</v>
      </c>
      <c r="I43" s="32"/>
      <c r="J43" s="61"/>
      <c r="K43" s="61"/>
      <c r="L43" s="61"/>
      <c r="M43" s="61">
        <v>1</v>
      </c>
      <c r="N43" s="61"/>
      <c r="O43" s="61"/>
      <c r="P43" s="61">
        <v>1</v>
      </c>
      <c r="Q43" s="61"/>
      <c r="R43" s="61"/>
      <c r="S43" s="61"/>
      <c r="T43" s="61"/>
      <c r="U43" s="61"/>
      <c r="V43" s="61"/>
      <c r="W43" s="61"/>
      <c r="X43" s="61"/>
      <c r="Y43" s="61"/>
      <c r="Z43" s="21"/>
      <c r="AA43" s="22"/>
      <c r="AB43" s="22"/>
      <c r="AC43" s="22"/>
      <c r="AD43" s="23"/>
      <c r="AE43" s="24"/>
      <c r="AH43" s="46"/>
      <c r="AI43" s="46"/>
      <c r="AJ43" s="46"/>
    </row>
    <row r="44" spans="1:36" s="11" customFormat="1" ht="15">
      <c r="A44" s="35"/>
      <c r="B44" s="72" t="s">
        <v>6</v>
      </c>
      <c r="C44" s="92">
        <f>H44</f>
        <v>1</v>
      </c>
      <c r="D44" s="73">
        <v>1</v>
      </c>
      <c r="E44" s="153">
        <v>14.95</v>
      </c>
      <c r="F44" s="138">
        <f>E44*D44</f>
        <v>14.95</v>
      </c>
      <c r="G44" s="21"/>
      <c r="H44" s="78">
        <f>SUM(J44:Y44)</f>
        <v>1</v>
      </c>
      <c r="I44" s="21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</v>
      </c>
      <c r="X44" s="60"/>
      <c r="Y44" s="60"/>
      <c r="Z44" s="21"/>
      <c r="AA44" s="22"/>
      <c r="AB44" s="22"/>
      <c r="AC44" s="22"/>
      <c r="AD44" s="23"/>
      <c r="AE44" s="24"/>
      <c r="AH44" s="46"/>
      <c r="AI44" s="46"/>
      <c r="AJ44" s="46"/>
    </row>
    <row r="45" spans="1:36" s="11" customFormat="1" ht="15">
      <c r="A45" s="35"/>
      <c r="B45" s="21"/>
      <c r="C45" s="35"/>
      <c r="D45" s="35"/>
      <c r="E45" s="21"/>
      <c r="F45" s="21"/>
      <c r="G45" s="21"/>
      <c r="H45" s="77"/>
      <c r="I45" s="21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21"/>
      <c r="AA45" s="22"/>
      <c r="AB45" s="22"/>
      <c r="AC45" s="22"/>
      <c r="AD45" s="23"/>
      <c r="AE45" s="24"/>
      <c r="AH45" s="46"/>
      <c r="AI45" s="46"/>
      <c r="AJ45" s="46"/>
    </row>
    <row r="46" spans="1:36" s="11" customFormat="1" ht="15">
      <c r="A46" s="35"/>
      <c r="B46" s="59" t="s">
        <v>61</v>
      </c>
      <c r="C46" s="58"/>
      <c r="D46" s="58"/>
      <c r="E46" s="57"/>
      <c r="F46" s="57"/>
      <c r="G46" s="32"/>
      <c r="H46" s="65"/>
      <c r="I46" s="32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21"/>
      <c r="AA46" s="22"/>
      <c r="AB46" s="22"/>
      <c r="AC46" s="22"/>
      <c r="AD46" s="23"/>
      <c r="AE46" s="24"/>
      <c r="AH46" s="46"/>
      <c r="AI46" s="46"/>
      <c r="AJ46" s="46"/>
    </row>
    <row r="47" spans="1:36" s="11" customFormat="1" ht="15">
      <c r="A47" s="35"/>
      <c r="B47" s="21"/>
      <c r="C47" s="35"/>
      <c r="D47" s="35"/>
      <c r="E47" s="21"/>
      <c r="F47" s="21"/>
      <c r="G47" s="21"/>
      <c r="H47" s="77"/>
      <c r="I47" s="21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21"/>
      <c r="AA47" s="22"/>
      <c r="AB47" s="22"/>
      <c r="AC47" s="22"/>
      <c r="AD47" s="23"/>
      <c r="AE47" s="24"/>
      <c r="AH47" s="46"/>
      <c r="AI47" s="46"/>
      <c r="AJ47" s="46"/>
    </row>
    <row r="48" spans="1:36" s="11" customFormat="1" ht="15">
      <c r="A48" s="35"/>
      <c r="B48" s="79" t="s">
        <v>40</v>
      </c>
      <c r="C48" s="80"/>
      <c r="D48" s="80"/>
      <c r="E48" s="81"/>
      <c r="F48" s="81"/>
      <c r="G48" s="95"/>
      <c r="H48" s="98"/>
      <c r="I48" s="95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21"/>
      <c r="AA48" s="22"/>
      <c r="AB48" s="22"/>
      <c r="AC48" s="22"/>
      <c r="AD48" s="23"/>
      <c r="AE48" s="24"/>
      <c r="AH48" s="46"/>
      <c r="AI48" s="46"/>
      <c r="AJ48" s="46"/>
    </row>
    <row r="49" spans="1:36" s="11" customFormat="1" ht="15">
      <c r="A49" s="35"/>
      <c r="B49" s="83" t="s">
        <v>54</v>
      </c>
      <c r="C49" s="84">
        <f>H49</f>
        <v>2</v>
      </c>
      <c r="D49" s="84">
        <f>C49</f>
        <v>2</v>
      </c>
      <c r="E49" s="130">
        <f>32.64*1.3</f>
        <v>42.432000000000002</v>
      </c>
      <c r="F49" s="131">
        <f>E49*D49</f>
        <v>84.864000000000004</v>
      </c>
      <c r="G49" s="96"/>
      <c r="H49" s="78">
        <f>SUM(J49:Y49)</f>
        <v>2</v>
      </c>
      <c r="I49" s="96"/>
      <c r="J49" s="99"/>
      <c r="K49" s="86"/>
      <c r="L49" s="86"/>
      <c r="M49" s="86">
        <v>1</v>
      </c>
      <c r="N49" s="86"/>
      <c r="O49" s="86"/>
      <c r="P49" s="86">
        <v>1</v>
      </c>
      <c r="Q49" s="86"/>
      <c r="R49" s="86"/>
      <c r="S49" s="86"/>
      <c r="T49" s="86"/>
      <c r="U49" s="86"/>
      <c r="V49" s="86"/>
      <c r="W49" s="86"/>
      <c r="X49" s="86"/>
      <c r="Y49" s="86"/>
      <c r="Z49" s="21"/>
      <c r="AA49" s="22"/>
      <c r="AB49" s="22"/>
      <c r="AC49" s="22"/>
      <c r="AD49" s="23"/>
      <c r="AE49" s="24"/>
      <c r="AH49" s="46"/>
      <c r="AI49" s="46"/>
      <c r="AJ49" s="46"/>
    </row>
    <row r="50" spans="1:36" s="11" customFormat="1" ht="15">
      <c r="A50" s="35"/>
      <c r="B50" s="83" t="s">
        <v>55</v>
      </c>
      <c r="C50" s="84">
        <f>H50</f>
        <v>2</v>
      </c>
      <c r="D50" s="84">
        <f>C50</f>
        <v>2</v>
      </c>
      <c r="E50" s="130">
        <f>39*1.3</f>
        <v>50.7</v>
      </c>
      <c r="F50" s="132">
        <f>E50*D50</f>
        <v>101.4</v>
      </c>
      <c r="G50" s="96"/>
      <c r="H50" s="78">
        <f>SUM(J50:Y50)</f>
        <v>2</v>
      </c>
      <c r="I50" s="96"/>
      <c r="J50" s="85"/>
      <c r="K50" s="86"/>
      <c r="L50" s="86"/>
      <c r="M50" s="86">
        <v>1</v>
      </c>
      <c r="N50" s="86"/>
      <c r="O50" s="86"/>
      <c r="P50" s="86">
        <v>1</v>
      </c>
      <c r="Q50" s="86"/>
      <c r="R50" s="86"/>
      <c r="S50" s="86"/>
      <c r="T50" s="86"/>
      <c r="U50" s="86"/>
      <c r="V50" s="86"/>
      <c r="W50" s="86"/>
      <c r="X50" s="86"/>
      <c r="Y50" s="86"/>
      <c r="Z50" s="21"/>
      <c r="AA50" s="22"/>
      <c r="AB50" s="22"/>
      <c r="AC50" s="22"/>
      <c r="AD50" s="23"/>
      <c r="AE50" s="24"/>
      <c r="AH50" s="46"/>
      <c r="AI50" s="46"/>
      <c r="AJ50" s="46"/>
    </row>
    <row r="51" spans="1:36" s="11" customFormat="1" ht="15">
      <c r="A51" s="35"/>
      <c r="B51" s="87" t="s">
        <v>56</v>
      </c>
      <c r="C51" s="88">
        <f>H51</f>
        <v>2</v>
      </c>
      <c r="D51" s="88">
        <f>C51</f>
        <v>2</v>
      </c>
      <c r="E51" s="130">
        <f>12.93*1.3</f>
        <v>16.809000000000001</v>
      </c>
      <c r="F51" s="132">
        <f>E51*D51</f>
        <v>33.618000000000002</v>
      </c>
      <c r="G51" s="95"/>
      <c r="H51" s="78">
        <f>SUM(J51:Y51)</f>
        <v>2</v>
      </c>
      <c r="I51" s="95"/>
      <c r="J51" s="89"/>
      <c r="K51" s="90"/>
      <c r="L51" s="90"/>
      <c r="M51" s="90"/>
      <c r="N51" s="90"/>
      <c r="O51" s="90"/>
      <c r="P51" s="90"/>
      <c r="Q51" s="90"/>
      <c r="R51" s="90"/>
      <c r="S51" s="90"/>
      <c r="T51" s="90">
        <v>2</v>
      </c>
      <c r="U51" s="90"/>
      <c r="V51" s="90"/>
      <c r="W51" s="90"/>
      <c r="X51" s="90"/>
      <c r="Y51" s="90"/>
      <c r="Z51" s="21"/>
      <c r="AA51" s="22"/>
      <c r="AB51" s="22"/>
      <c r="AC51" s="22"/>
      <c r="AD51" s="23"/>
      <c r="AE51" s="24"/>
      <c r="AH51" s="46"/>
      <c r="AI51" s="46"/>
      <c r="AJ51" s="46"/>
    </row>
    <row r="52" spans="1:36" s="11" customFormat="1" ht="15">
      <c r="A52" s="35"/>
      <c r="B52" s="91" t="s">
        <v>57</v>
      </c>
      <c r="C52" s="92">
        <f>H52</f>
        <v>2</v>
      </c>
      <c r="D52" s="92">
        <f>C52</f>
        <v>2</v>
      </c>
      <c r="E52" s="133">
        <f>19.41*1.3</f>
        <v>25.233000000000001</v>
      </c>
      <c r="F52" s="134">
        <f>E52*D52</f>
        <v>50.466000000000001</v>
      </c>
      <c r="G52" s="96"/>
      <c r="H52" s="78">
        <f>SUM(J52:Y52)</f>
        <v>2</v>
      </c>
      <c r="I52" s="96"/>
      <c r="J52" s="85"/>
      <c r="K52" s="86">
        <v>1</v>
      </c>
      <c r="L52" s="86">
        <v>1</v>
      </c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21"/>
      <c r="AA52" s="22"/>
      <c r="AB52" s="22"/>
      <c r="AC52" s="22"/>
      <c r="AD52" s="23"/>
      <c r="AE52" s="24"/>
      <c r="AH52" s="46"/>
      <c r="AI52" s="46"/>
      <c r="AJ52" s="46"/>
    </row>
    <row r="53" spans="1:36" s="11" customFormat="1" ht="15">
      <c r="A53" s="35"/>
      <c r="B53" s="21"/>
      <c r="C53" s="35"/>
      <c r="D53" s="35"/>
      <c r="E53" s="21"/>
      <c r="F53" s="21"/>
      <c r="G53" s="21"/>
      <c r="H53" s="77"/>
      <c r="I53" s="21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21"/>
      <c r="AA53" s="22"/>
      <c r="AB53" s="22"/>
      <c r="AC53" s="22"/>
      <c r="AD53" s="23"/>
      <c r="AE53" s="24"/>
      <c r="AH53" s="46"/>
      <c r="AI53" s="46"/>
      <c r="AJ53" s="46"/>
    </row>
    <row r="54" spans="1:36" s="11" customFormat="1" ht="15">
      <c r="A54" s="35"/>
      <c r="B54" s="55" t="s">
        <v>36</v>
      </c>
      <c r="C54" s="54"/>
      <c r="D54" s="54"/>
      <c r="E54" s="53"/>
      <c r="F54" s="53"/>
      <c r="G54" s="21"/>
      <c r="H54" s="63"/>
      <c r="I54" s="21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21"/>
      <c r="AA54" s="22"/>
      <c r="AB54" s="22"/>
      <c r="AC54" s="22"/>
      <c r="AD54" s="23"/>
      <c r="AE54" s="24"/>
      <c r="AH54" s="46"/>
      <c r="AI54" s="46"/>
      <c r="AJ54" s="46"/>
    </row>
    <row r="55" spans="1:36" ht="15">
      <c r="A55" s="29"/>
      <c r="B55" s="30" t="s">
        <v>0</v>
      </c>
      <c r="C55" s="31">
        <f>H55</f>
        <v>12</v>
      </c>
      <c r="D55" s="31">
        <f t="shared" ref="D55:D62" si="5">C55</f>
        <v>12</v>
      </c>
      <c r="E55" s="152">
        <f>0.26</f>
        <v>0.26</v>
      </c>
      <c r="F55" s="123">
        <f t="shared" ref="F55:F64" si="6">E55*D55</f>
        <v>3.12</v>
      </c>
      <c r="G55" s="32"/>
      <c r="H55" s="78">
        <f t="shared" ref="H55:H69" si="7">SUM(J55:Y55)</f>
        <v>12</v>
      </c>
      <c r="I55" s="32"/>
      <c r="J55" s="64">
        <v>4</v>
      </c>
      <c r="K55" s="64">
        <v>4</v>
      </c>
      <c r="L55" s="64">
        <v>4</v>
      </c>
      <c r="M55" s="64"/>
      <c r="N55" s="64"/>
      <c r="O55" s="64"/>
      <c r="P55" s="64"/>
      <c r="Q55" s="112"/>
      <c r="R55" s="112"/>
      <c r="S55" s="64"/>
      <c r="T55" s="64"/>
      <c r="U55" s="64"/>
      <c r="V55" s="64"/>
      <c r="W55" s="64"/>
      <c r="X55" s="64"/>
      <c r="Y55" s="64"/>
      <c r="Z55" s="32"/>
      <c r="AA55" s="33"/>
      <c r="AB55" s="33"/>
      <c r="AC55" s="33"/>
      <c r="AD55" s="34"/>
      <c r="AE55" s="24"/>
      <c r="AH55" s="4"/>
      <c r="AI55" s="4"/>
      <c r="AJ55" s="4"/>
    </row>
    <row r="56" spans="1:36" ht="15">
      <c r="A56" s="29"/>
      <c r="B56" s="26" t="s">
        <v>128</v>
      </c>
      <c r="C56" s="31">
        <f t="shared" ref="C56:C69" si="8">H56</f>
        <v>4</v>
      </c>
      <c r="D56" s="27">
        <f t="shared" ref="D56" si="9">C56</f>
        <v>4</v>
      </c>
      <c r="E56" s="151">
        <f t="shared" ref="E56:E62" si="10">0.19</f>
        <v>0.19</v>
      </c>
      <c r="F56" s="125">
        <f t="shared" ref="F56" si="11">E56*D56</f>
        <v>0.76</v>
      </c>
      <c r="G56" s="21"/>
      <c r="H56" s="78">
        <f t="shared" ref="H56" si="12">SUM(J56:Y56)</f>
        <v>4</v>
      </c>
      <c r="I56" s="32"/>
      <c r="J56" s="64"/>
      <c r="K56" s="64"/>
      <c r="L56" s="64"/>
      <c r="M56" s="64"/>
      <c r="N56" s="64"/>
      <c r="O56" s="64"/>
      <c r="P56" s="64"/>
      <c r="Q56" s="112"/>
      <c r="R56" s="112">
        <v>4</v>
      </c>
      <c r="S56" s="64"/>
      <c r="T56" s="64"/>
      <c r="U56" s="64"/>
      <c r="V56" s="64"/>
      <c r="W56" s="64"/>
      <c r="X56" s="64"/>
      <c r="Y56" s="64"/>
      <c r="Z56" s="32"/>
      <c r="AA56" s="33"/>
      <c r="AB56" s="33"/>
      <c r="AC56" s="33"/>
      <c r="AD56" s="34"/>
      <c r="AE56" s="24"/>
      <c r="AH56" s="4"/>
      <c r="AI56" s="4"/>
      <c r="AJ56" s="4"/>
    </row>
    <row r="57" spans="1:36" ht="15">
      <c r="A57" s="35"/>
      <c r="B57" s="26" t="s">
        <v>1</v>
      </c>
      <c r="C57" s="31">
        <f t="shared" si="8"/>
        <v>4</v>
      </c>
      <c r="D57" s="27">
        <f t="shared" si="5"/>
        <v>4</v>
      </c>
      <c r="E57" s="151">
        <f t="shared" si="10"/>
        <v>0.19</v>
      </c>
      <c r="F57" s="125">
        <f t="shared" si="6"/>
        <v>0.76</v>
      </c>
      <c r="G57" s="21"/>
      <c r="H57" s="78">
        <f t="shared" si="7"/>
        <v>4</v>
      </c>
      <c r="I57" s="21"/>
      <c r="J57" s="60"/>
      <c r="K57" s="60"/>
      <c r="L57" s="60"/>
      <c r="M57" s="60">
        <v>2</v>
      </c>
      <c r="N57" s="60"/>
      <c r="O57" s="60"/>
      <c r="P57" s="60"/>
      <c r="Q57" s="60"/>
      <c r="R57" s="60">
        <v>2</v>
      </c>
      <c r="S57" s="60"/>
      <c r="T57" s="60"/>
      <c r="U57" s="60"/>
      <c r="V57" s="60"/>
      <c r="W57" s="60"/>
      <c r="X57" s="60"/>
      <c r="Y57" s="60"/>
      <c r="Z57" s="21"/>
      <c r="AA57" s="22"/>
      <c r="AB57" s="22"/>
      <c r="AC57" s="22"/>
      <c r="AD57" s="23"/>
      <c r="AE57" s="24"/>
      <c r="AH57" s="4"/>
      <c r="AI57" s="4"/>
      <c r="AJ57" s="4"/>
    </row>
    <row r="58" spans="1:36" ht="15">
      <c r="A58" s="29"/>
      <c r="B58" s="30" t="s">
        <v>2</v>
      </c>
      <c r="C58" s="31">
        <f t="shared" si="8"/>
        <v>4</v>
      </c>
      <c r="D58" s="31">
        <f t="shared" si="5"/>
        <v>4</v>
      </c>
      <c r="E58" s="151">
        <f t="shared" si="10"/>
        <v>0.19</v>
      </c>
      <c r="F58" s="126">
        <f t="shared" si="6"/>
        <v>0.76</v>
      </c>
      <c r="G58" s="32"/>
      <c r="H58" s="78">
        <f t="shared" si="7"/>
        <v>4</v>
      </c>
      <c r="I58" s="32"/>
      <c r="J58" s="61"/>
      <c r="K58" s="61"/>
      <c r="L58" s="61"/>
      <c r="M58" s="61"/>
      <c r="N58" s="61">
        <v>4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32"/>
      <c r="AA58" s="33"/>
      <c r="AB58" s="33"/>
      <c r="AC58" s="33"/>
      <c r="AD58" s="34"/>
      <c r="AE58" s="24"/>
      <c r="AH58" s="4"/>
      <c r="AI58" s="4"/>
      <c r="AJ58" s="4"/>
    </row>
    <row r="59" spans="1:36" ht="15">
      <c r="A59" s="35"/>
      <c r="B59" s="26" t="s">
        <v>3</v>
      </c>
      <c r="C59" s="31">
        <f t="shared" si="8"/>
        <v>81</v>
      </c>
      <c r="D59" s="27">
        <f t="shared" si="5"/>
        <v>81</v>
      </c>
      <c r="E59" s="151">
        <f t="shared" si="10"/>
        <v>0.19</v>
      </c>
      <c r="F59" s="125">
        <f t="shared" si="6"/>
        <v>15.39</v>
      </c>
      <c r="G59" s="21"/>
      <c r="H59" s="78">
        <f t="shared" si="7"/>
        <v>81</v>
      </c>
      <c r="I59" s="21"/>
      <c r="J59" s="60"/>
      <c r="K59" s="60"/>
      <c r="L59" s="60"/>
      <c r="M59" s="60"/>
      <c r="N59" s="60"/>
      <c r="O59" s="60">
        <v>4</v>
      </c>
      <c r="P59" s="60"/>
      <c r="Q59" s="60">
        <v>4</v>
      </c>
      <c r="R59" s="60"/>
      <c r="S59" s="60">
        <f>8+24</f>
        <v>32</v>
      </c>
      <c r="T59" s="60">
        <f>23+3+3+2+2+2+2</f>
        <v>37</v>
      </c>
      <c r="U59" s="60">
        <v>4</v>
      </c>
      <c r="V59" s="60"/>
      <c r="W59" s="60"/>
      <c r="X59" s="60"/>
      <c r="Y59" s="60"/>
      <c r="Z59" s="21"/>
      <c r="AA59" s="22"/>
      <c r="AB59" s="22"/>
      <c r="AC59" s="22"/>
      <c r="AD59" s="23"/>
      <c r="AE59" s="24"/>
      <c r="AH59" s="4"/>
      <c r="AI59" s="4"/>
      <c r="AJ59" s="4"/>
    </row>
    <row r="60" spans="1:36" ht="15">
      <c r="A60" s="29"/>
      <c r="B60" s="30" t="s">
        <v>4</v>
      </c>
      <c r="C60" s="31">
        <f t="shared" si="8"/>
        <v>1</v>
      </c>
      <c r="D60" s="31">
        <f t="shared" si="5"/>
        <v>1</v>
      </c>
      <c r="E60" s="151">
        <f t="shared" si="10"/>
        <v>0.19</v>
      </c>
      <c r="F60" s="126">
        <f t="shared" si="6"/>
        <v>0.19</v>
      </c>
      <c r="G60" s="32"/>
      <c r="H60" s="78">
        <f t="shared" si="7"/>
        <v>1</v>
      </c>
      <c r="I60" s="32"/>
      <c r="J60" s="61"/>
      <c r="K60" s="61"/>
      <c r="L60" s="61"/>
      <c r="M60" s="61"/>
      <c r="N60" s="61"/>
      <c r="O60" s="61"/>
      <c r="P60" s="61"/>
      <c r="Q60" s="61"/>
      <c r="R60" s="61">
        <v>1</v>
      </c>
      <c r="S60" s="61"/>
      <c r="T60" s="61"/>
      <c r="U60" s="61"/>
      <c r="V60" s="61"/>
      <c r="W60" s="61"/>
      <c r="X60" s="61"/>
      <c r="Y60" s="61"/>
      <c r="Z60" s="32"/>
      <c r="AA60" s="33"/>
      <c r="AB60" s="33"/>
      <c r="AC60" s="33"/>
      <c r="AD60" s="34"/>
      <c r="AE60" s="24"/>
      <c r="AH60" s="4"/>
      <c r="AI60" s="4"/>
      <c r="AJ60" s="4"/>
    </row>
    <row r="61" spans="1:36" ht="15">
      <c r="A61" s="35"/>
      <c r="B61" s="26" t="s">
        <v>131</v>
      </c>
      <c r="C61" s="31">
        <f t="shared" si="8"/>
        <v>12</v>
      </c>
      <c r="D61" s="27">
        <f t="shared" si="5"/>
        <v>12</v>
      </c>
      <c r="E61" s="151">
        <f t="shared" si="10"/>
        <v>0.19</v>
      </c>
      <c r="F61" s="125">
        <f t="shared" si="6"/>
        <v>2.2800000000000002</v>
      </c>
      <c r="G61" s="21"/>
      <c r="H61" s="78">
        <f t="shared" si="7"/>
        <v>12</v>
      </c>
      <c r="I61" s="21"/>
      <c r="J61" s="60">
        <v>4</v>
      </c>
      <c r="K61" s="60"/>
      <c r="L61" s="60"/>
      <c r="M61" s="60">
        <v>2</v>
      </c>
      <c r="N61" s="60"/>
      <c r="O61" s="60"/>
      <c r="P61" s="60"/>
      <c r="Q61" s="60"/>
      <c r="R61" s="60">
        <f>4+2</f>
        <v>6</v>
      </c>
      <c r="S61" s="60"/>
      <c r="T61" s="60"/>
      <c r="U61" s="60"/>
      <c r="V61" s="60"/>
      <c r="W61" s="60"/>
      <c r="X61" s="60"/>
      <c r="Y61" s="60"/>
      <c r="Z61" s="21"/>
      <c r="AA61" s="22"/>
      <c r="AB61" s="22"/>
      <c r="AC61" s="22"/>
      <c r="AD61" s="23"/>
      <c r="AE61" s="24"/>
      <c r="AH61" s="4"/>
      <c r="AI61" s="4"/>
      <c r="AJ61" s="4"/>
    </row>
    <row r="62" spans="1:36" ht="15">
      <c r="A62" s="29"/>
      <c r="B62" s="30" t="s">
        <v>132</v>
      </c>
      <c r="C62" s="31">
        <f t="shared" si="8"/>
        <v>18</v>
      </c>
      <c r="D62" s="31">
        <f t="shared" si="5"/>
        <v>18</v>
      </c>
      <c r="E62" s="151">
        <f t="shared" si="10"/>
        <v>0.19</v>
      </c>
      <c r="F62" s="126">
        <f t="shared" si="6"/>
        <v>3.42</v>
      </c>
      <c r="G62" s="32"/>
      <c r="H62" s="78">
        <f t="shared" si="7"/>
        <v>18</v>
      </c>
      <c r="I62" s="32"/>
      <c r="J62" s="61">
        <v>2</v>
      </c>
      <c r="K62" s="61"/>
      <c r="L62" s="61"/>
      <c r="M62" s="61"/>
      <c r="N62" s="61"/>
      <c r="O62" s="61"/>
      <c r="P62" s="61"/>
      <c r="Q62" s="61"/>
      <c r="R62" s="61">
        <v>4</v>
      </c>
      <c r="S62" s="61"/>
      <c r="T62" s="61"/>
      <c r="U62" s="61">
        <v>1</v>
      </c>
      <c r="V62" s="61">
        <v>8</v>
      </c>
      <c r="W62" s="61">
        <v>3</v>
      </c>
      <c r="X62" s="61"/>
      <c r="Y62" s="61"/>
      <c r="Z62" s="32"/>
      <c r="AA62" s="33"/>
      <c r="AB62" s="33"/>
      <c r="AC62" s="33"/>
      <c r="AD62" s="34"/>
      <c r="AE62" s="24"/>
      <c r="AH62" s="4"/>
      <c r="AI62" s="4"/>
      <c r="AJ62" s="4"/>
    </row>
    <row r="63" spans="1:36" s="11" customFormat="1" ht="15">
      <c r="A63" s="35"/>
      <c r="B63" s="26" t="s">
        <v>59</v>
      </c>
      <c r="C63" s="31">
        <f t="shared" si="8"/>
        <v>112</v>
      </c>
      <c r="D63" s="27">
        <v>125</v>
      </c>
      <c r="E63" s="151">
        <f>6.41</f>
        <v>6.41</v>
      </c>
      <c r="F63" s="125">
        <f>C63/25*E63</f>
        <v>28.716800000000003</v>
      </c>
      <c r="G63" s="21"/>
      <c r="H63" s="78">
        <f t="shared" si="7"/>
        <v>112</v>
      </c>
      <c r="I63" s="21"/>
      <c r="J63" s="60"/>
      <c r="K63" s="60"/>
      <c r="L63" s="60"/>
      <c r="M63" s="60"/>
      <c r="N63" s="60">
        <f>2+1+2</f>
        <v>5</v>
      </c>
      <c r="O63" s="60">
        <v>4</v>
      </c>
      <c r="P63" s="60"/>
      <c r="Q63" s="60">
        <f>4</f>
        <v>4</v>
      </c>
      <c r="R63" s="60"/>
      <c r="S63" s="60">
        <f>8+24+4+5+1+6+4</f>
        <v>52</v>
      </c>
      <c r="T63" s="60">
        <f>5+5+4+4+1+3+4+3+4+3+3+2+2+2+2</f>
        <v>47</v>
      </c>
      <c r="U63" s="60"/>
      <c r="V63" s="60"/>
      <c r="W63" s="60"/>
      <c r="X63" s="60"/>
      <c r="Y63" s="60"/>
      <c r="Z63" s="21"/>
      <c r="AA63" s="22"/>
      <c r="AB63" s="22"/>
      <c r="AC63" s="22"/>
      <c r="AD63" s="23"/>
      <c r="AE63" s="24"/>
      <c r="AH63" s="46"/>
      <c r="AI63" s="46"/>
      <c r="AJ63" s="46"/>
    </row>
    <row r="64" spans="1:36" s="11" customFormat="1" ht="15">
      <c r="A64" s="35"/>
      <c r="B64" s="36" t="s">
        <v>60</v>
      </c>
      <c r="C64" s="31">
        <f t="shared" si="8"/>
        <v>21</v>
      </c>
      <c r="D64" s="37">
        <v>20</v>
      </c>
      <c r="E64" s="154">
        <f>0.97</f>
        <v>0.97</v>
      </c>
      <c r="F64" s="128">
        <f t="shared" si="6"/>
        <v>19.399999999999999</v>
      </c>
      <c r="G64" s="25"/>
      <c r="H64" s="78">
        <f t="shared" si="7"/>
        <v>21</v>
      </c>
      <c r="I64" s="25"/>
      <c r="J64" s="67"/>
      <c r="K64" s="67"/>
      <c r="L64" s="67"/>
      <c r="M64" s="67"/>
      <c r="N64" s="67"/>
      <c r="O64" s="67"/>
      <c r="P64" s="67"/>
      <c r="Q64" s="67"/>
      <c r="R64" s="67">
        <v>1</v>
      </c>
      <c r="S64" s="67">
        <v>12</v>
      </c>
      <c r="T64" s="67">
        <v>4</v>
      </c>
      <c r="U64" s="67">
        <v>4</v>
      </c>
      <c r="V64" s="67"/>
      <c r="W64" s="67"/>
      <c r="X64" s="67"/>
      <c r="Y64" s="67"/>
      <c r="Z64" s="21"/>
      <c r="AA64" s="22"/>
      <c r="AB64" s="22"/>
      <c r="AC64" s="22"/>
      <c r="AD64" s="23"/>
      <c r="AE64" s="24"/>
      <c r="AH64" s="46"/>
      <c r="AI64" s="46"/>
      <c r="AJ64" s="46"/>
    </row>
    <row r="65" spans="1:36" s="11" customFormat="1" ht="15">
      <c r="A65" s="35"/>
      <c r="B65" s="26" t="s">
        <v>130</v>
      </c>
      <c r="C65" s="31">
        <f t="shared" ref="C65" si="13">H65</f>
        <v>5</v>
      </c>
      <c r="D65" s="37">
        <v>20</v>
      </c>
      <c r="E65" s="154">
        <f>0.97</f>
        <v>0.97</v>
      </c>
      <c r="F65" s="128">
        <f t="shared" ref="F65" si="14">E65*D65</f>
        <v>19.399999999999999</v>
      </c>
      <c r="G65" s="25"/>
      <c r="H65" s="78">
        <f t="shared" ref="H65" si="15">SUM(J65:Y65)</f>
        <v>5</v>
      </c>
      <c r="I65" s="25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>
        <v>1</v>
      </c>
      <c r="V65" s="67"/>
      <c r="W65" s="67">
        <v>4</v>
      </c>
      <c r="X65" s="67"/>
      <c r="Y65" s="67"/>
      <c r="Z65" s="21"/>
      <c r="AA65" s="22"/>
      <c r="AB65" s="22"/>
      <c r="AC65" s="22"/>
      <c r="AD65" s="23"/>
      <c r="AE65" s="24"/>
      <c r="AH65" s="46"/>
      <c r="AI65" s="46"/>
      <c r="AJ65" s="46"/>
    </row>
    <row r="66" spans="1:36" s="11" customFormat="1" ht="15">
      <c r="A66" s="35"/>
      <c r="B66" s="26" t="s">
        <v>133</v>
      </c>
      <c r="C66" s="31">
        <f t="shared" ref="C66" si="16">H66</f>
        <v>2</v>
      </c>
      <c r="D66" s="37">
        <v>20</v>
      </c>
      <c r="E66" s="154">
        <f>0.97</f>
        <v>0.97</v>
      </c>
      <c r="F66" s="128">
        <f t="shared" ref="F66" si="17">E66*D66</f>
        <v>19.399999999999999</v>
      </c>
      <c r="G66" s="25"/>
      <c r="H66" s="78">
        <f t="shared" ref="H66" si="18">SUM(J66:Y66)</f>
        <v>2</v>
      </c>
      <c r="I66" s="25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>
        <v>2</v>
      </c>
      <c r="X66" s="67"/>
      <c r="Y66" s="67"/>
      <c r="Z66" s="21"/>
      <c r="AA66" s="22"/>
      <c r="AB66" s="22"/>
      <c r="AC66" s="22"/>
      <c r="AD66" s="23"/>
      <c r="AE66" s="24"/>
      <c r="AH66" s="46"/>
      <c r="AI66" s="46"/>
      <c r="AJ66" s="46"/>
    </row>
    <row r="67" spans="1:36" s="11" customFormat="1" ht="15">
      <c r="A67" s="35"/>
      <c r="B67" s="26" t="s">
        <v>129</v>
      </c>
      <c r="C67" s="31">
        <f t="shared" si="8"/>
        <v>9</v>
      </c>
      <c r="D67" s="37">
        <f>ROUNDUP(C67/25,0)*25</f>
        <v>25</v>
      </c>
      <c r="E67" s="127">
        <v>5</v>
      </c>
      <c r="F67" s="128">
        <f>ROUNDUP(C67/25,0)*E67</f>
        <v>5</v>
      </c>
      <c r="G67" s="25"/>
      <c r="H67" s="78">
        <f t="shared" si="7"/>
        <v>9</v>
      </c>
      <c r="I67" s="25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>
        <v>8</v>
      </c>
      <c r="W67" s="67">
        <v>1</v>
      </c>
      <c r="X67" s="67"/>
      <c r="Y67" s="67"/>
      <c r="Z67" s="21"/>
      <c r="AA67" s="22"/>
      <c r="AB67" s="22"/>
      <c r="AC67" s="22"/>
      <c r="AD67" s="23"/>
      <c r="AE67" s="24"/>
      <c r="AH67" s="46"/>
      <c r="AI67" s="46"/>
      <c r="AJ67" s="46"/>
    </row>
    <row r="68" spans="1:36" ht="15">
      <c r="A68" s="35"/>
      <c r="B68" s="26" t="s">
        <v>134</v>
      </c>
      <c r="C68" s="31">
        <f t="shared" si="8"/>
        <v>4</v>
      </c>
      <c r="D68" s="27">
        <f>ROUNDUP(C68/25,0)</f>
        <v>1</v>
      </c>
      <c r="E68" s="127">
        <f>2.59</f>
        <v>2.59</v>
      </c>
      <c r="F68" s="128">
        <f>ROUNDUP(C68/25,0)*E68</f>
        <v>2.59</v>
      </c>
      <c r="G68" s="21"/>
      <c r="H68" s="78">
        <f t="shared" si="7"/>
        <v>4</v>
      </c>
      <c r="I68" s="21"/>
      <c r="J68" s="60"/>
      <c r="K68" s="60">
        <v>4</v>
      </c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21"/>
      <c r="AA68" s="22"/>
      <c r="AB68" s="22"/>
      <c r="AC68" s="22"/>
      <c r="AD68" s="23"/>
      <c r="AE68" s="24"/>
      <c r="AF68" s="25"/>
      <c r="AH68" s="4"/>
      <c r="AI68" s="4"/>
      <c r="AJ68" s="4"/>
    </row>
    <row r="69" spans="1:36" ht="15">
      <c r="A69" s="35"/>
      <c r="B69" s="72" t="s">
        <v>135</v>
      </c>
      <c r="C69" s="94">
        <f t="shared" si="8"/>
        <v>26</v>
      </c>
      <c r="D69" s="73">
        <f>ROUNDUP(C69/25,0)</f>
        <v>2</v>
      </c>
      <c r="E69" s="144">
        <f>2.59</f>
        <v>2.59</v>
      </c>
      <c r="F69" s="145">
        <f>ROUNDUP(C69/25,0)*E69</f>
        <v>5.18</v>
      </c>
      <c r="G69" s="21"/>
      <c r="H69" s="78">
        <f t="shared" si="7"/>
        <v>26</v>
      </c>
      <c r="I69" s="21"/>
      <c r="J69" s="60"/>
      <c r="K69" s="60">
        <f>4+3</f>
        <v>7</v>
      </c>
      <c r="L69" s="60">
        <v>3</v>
      </c>
      <c r="M69" s="60"/>
      <c r="N69" s="60"/>
      <c r="O69" s="60"/>
      <c r="P69" s="60"/>
      <c r="Q69" s="60">
        <f>4</f>
        <v>4</v>
      </c>
      <c r="R69" s="60"/>
      <c r="S69" s="60">
        <f>8</f>
        <v>8</v>
      </c>
      <c r="T69" s="60"/>
      <c r="U69" s="60"/>
      <c r="V69" s="60">
        <v>4</v>
      </c>
      <c r="W69" s="60"/>
      <c r="X69" s="60"/>
      <c r="Y69" s="60"/>
      <c r="Z69" s="21"/>
      <c r="AA69" s="22"/>
      <c r="AB69" s="22"/>
      <c r="AC69" s="22"/>
      <c r="AD69" s="23"/>
      <c r="AE69" s="24"/>
      <c r="AF69" s="25"/>
      <c r="AH69" s="4"/>
      <c r="AI69" s="4"/>
      <c r="AJ69" s="4"/>
    </row>
    <row r="70" spans="1:36" s="11" customFormat="1" ht="15">
      <c r="A70" s="29"/>
      <c r="B70" s="32"/>
      <c r="C70" s="29"/>
      <c r="D70" s="29"/>
      <c r="E70" s="32"/>
      <c r="F70" s="32"/>
      <c r="G70" s="32"/>
      <c r="H70" s="93"/>
      <c r="I70" s="32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32"/>
      <c r="AA70" s="33"/>
      <c r="AB70" s="33"/>
      <c r="AC70" s="33"/>
      <c r="AD70" s="34"/>
      <c r="AE70" s="25"/>
      <c r="AH70" s="46"/>
      <c r="AI70" s="46"/>
      <c r="AJ70" s="46"/>
    </row>
    <row r="71" spans="1:36" s="11" customFormat="1" ht="15">
      <c r="A71" s="35"/>
      <c r="B71" s="79" t="s">
        <v>33</v>
      </c>
      <c r="C71" s="80"/>
      <c r="D71" s="80"/>
      <c r="E71" s="81"/>
      <c r="F71" s="81"/>
      <c r="G71" s="95"/>
      <c r="H71" s="98"/>
      <c r="I71" s="95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21"/>
      <c r="AA71" s="22"/>
      <c r="AB71" s="22"/>
      <c r="AC71" s="22"/>
      <c r="AD71" s="23"/>
      <c r="AE71" s="24"/>
      <c r="AH71" s="46"/>
      <c r="AI71" s="46"/>
      <c r="AJ71" s="46"/>
    </row>
    <row r="72" spans="1:36" s="11" customFormat="1" ht="15">
      <c r="A72" s="35"/>
      <c r="B72" s="83" t="s">
        <v>58</v>
      </c>
      <c r="C72" s="84">
        <f>H72</f>
        <v>28</v>
      </c>
      <c r="D72" s="84">
        <v>24</v>
      </c>
      <c r="E72" s="155">
        <f>0.26</f>
        <v>0.26</v>
      </c>
      <c r="F72" s="140">
        <f>E72*D72</f>
        <v>6.24</v>
      </c>
      <c r="G72" s="96"/>
      <c r="H72" s="78">
        <f>SUM(J72:Y72)</f>
        <v>28</v>
      </c>
      <c r="I72" s="96"/>
      <c r="J72" s="99">
        <v>8</v>
      </c>
      <c r="K72" s="86"/>
      <c r="L72" s="86"/>
      <c r="M72" s="86"/>
      <c r="N72" s="86">
        <v>16</v>
      </c>
      <c r="O72" s="86"/>
      <c r="P72" s="86"/>
      <c r="Q72" s="86"/>
      <c r="R72" s="86">
        <v>4</v>
      </c>
      <c r="S72" s="86"/>
      <c r="T72" s="86"/>
      <c r="U72" s="86"/>
      <c r="V72" s="86"/>
      <c r="W72" s="86"/>
      <c r="X72" s="86"/>
      <c r="Y72" s="86"/>
      <c r="Z72" s="21"/>
      <c r="AA72" s="22"/>
      <c r="AB72" s="22"/>
      <c r="AC72" s="22"/>
      <c r="AD72" s="23"/>
      <c r="AE72" s="24"/>
      <c r="AH72" s="46"/>
      <c r="AI72" s="46"/>
      <c r="AJ72" s="46"/>
    </row>
    <row r="73" spans="1:36" s="11" customFormat="1" ht="15">
      <c r="A73" s="35"/>
      <c r="B73" s="103" t="s">
        <v>5</v>
      </c>
      <c r="C73" s="104">
        <f>H73</f>
        <v>28</v>
      </c>
      <c r="D73" s="104">
        <v>24</v>
      </c>
      <c r="E73" s="156">
        <f>0.25</f>
        <v>0.25</v>
      </c>
      <c r="F73" s="141">
        <f>E73*D73</f>
        <v>6</v>
      </c>
      <c r="G73" s="95"/>
      <c r="H73" s="78">
        <f>SUM(J73:Y73)</f>
        <v>28</v>
      </c>
      <c r="I73" s="95"/>
      <c r="J73" s="89">
        <v>8</v>
      </c>
      <c r="K73" s="90"/>
      <c r="L73" s="90"/>
      <c r="M73" s="90"/>
      <c r="N73" s="90">
        <v>16</v>
      </c>
      <c r="O73" s="90"/>
      <c r="P73" s="90"/>
      <c r="Q73" s="90"/>
      <c r="R73" s="90">
        <v>4</v>
      </c>
      <c r="S73" s="90"/>
      <c r="T73" s="90"/>
      <c r="U73" s="90"/>
      <c r="V73" s="90"/>
      <c r="W73" s="90"/>
      <c r="X73" s="90"/>
      <c r="Y73" s="90"/>
      <c r="Z73" s="21"/>
      <c r="AA73" s="22"/>
      <c r="AB73" s="22"/>
      <c r="AC73" s="22"/>
      <c r="AD73" s="23"/>
      <c r="AE73" s="24"/>
      <c r="AH73" s="46"/>
      <c r="AI73" s="46"/>
      <c r="AJ73" s="46"/>
    </row>
    <row r="74" spans="1:36" s="11" customFormat="1" ht="15">
      <c r="A74" s="35"/>
      <c r="B74" s="95"/>
      <c r="C74" s="107"/>
      <c r="D74" s="107"/>
      <c r="E74" s="95"/>
      <c r="F74" s="108"/>
      <c r="G74" s="95"/>
      <c r="H74" s="77"/>
      <c r="I74" s="95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21"/>
      <c r="AA74" s="22"/>
      <c r="AB74" s="22"/>
      <c r="AC74" s="22"/>
      <c r="AD74" s="23"/>
      <c r="AE74" s="24"/>
      <c r="AH74" s="46"/>
      <c r="AI74" s="46"/>
      <c r="AJ74" s="46"/>
    </row>
    <row r="75" spans="1:36" s="11" customFormat="1" ht="15">
      <c r="A75" s="29"/>
      <c r="B75" s="79" t="s">
        <v>35</v>
      </c>
      <c r="C75" s="80"/>
      <c r="D75" s="80"/>
      <c r="E75" s="81"/>
      <c r="F75" s="81"/>
      <c r="G75" s="95"/>
      <c r="H75" s="98"/>
      <c r="I75" s="95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32"/>
      <c r="AA75" s="33"/>
      <c r="AB75" s="33"/>
      <c r="AC75" s="33"/>
      <c r="AD75" s="34"/>
      <c r="AE75" s="25"/>
      <c r="AH75" s="46"/>
      <c r="AI75" s="46"/>
      <c r="AJ75" s="46"/>
    </row>
    <row r="76" spans="1:36" s="11" customFormat="1" ht="15">
      <c r="A76" s="29"/>
      <c r="B76" s="105" t="s">
        <v>41</v>
      </c>
      <c r="C76" s="106">
        <f>H76</f>
        <v>16</v>
      </c>
      <c r="D76" s="106">
        <f>C76</f>
        <v>16</v>
      </c>
      <c r="E76" s="142">
        <f>5.16</f>
        <v>5.16</v>
      </c>
      <c r="F76" s="143">
        <f>D76*E76</f>
        <v>82.56</v>
      </c>
      <c r="G76" s="96"/>
      <c r="H76" s="78">
        <f>SUM(J76:Y76)</f>
        <v>16</v>
      </c>
      <c r="I76" s="96"/>
      <c r="J76" s="99"/>
      <c r="K76" s="86"/>
      <c r="L76" s="86"/>
      <c r="M76" s="86"/>
      <c r="N76" s="86">
        <v>4</v>
      </c>
      <c r="O76" s="86"/>
      <c r="P76" s="86"/>
      <c r="Q76" s="86"/>
      <c r="R76" s="86">
        <v>4</v>
      </c>
      <c r="S76" s="86"/>
      <c r="T76" s="86">
        <v>8</v>
      </c>
      <c r="U76" s="86"/>
      <c r="V76" s="86"/>
      <c r="W76" s="86"/>
      <c r="X76" s="86"/>
      <c r="Y76" s="86"/>
      <c r="Z76" s="32"/>
      <c r="AA76" s="33"/>
      <c r="AB76" s="33"/>
      <c r="AC76" s="33"/>
      <c r="AD76" s="34"/>
      <c r="AE76" s="25"/>
      <c r="AH76" s="46"/>
      <c r="AI76" s="46"/>
      <c r="AJ76" s="46"/>
    </row>
    <row r="77" spans="1:36" s="11" customFormat="1" ht="15">
      <c r="A77" s="29"/>
      <c r="B77" s="32"/>
      <c r="C77" s="29"/>
      <c r="D77" s="29"/>
      <c r="E77" s="32"/>
      <c r="F77" s="32"/>
      <c r="G77" s="32"/>
      <c r="H77" s="93"/>
      <c r="I77" s="32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32"/>
      <c r="AA77" s="33"/>
      <c r="AB77" s="33"/>
      <c r="AC77" s="33"/>
      <c r="AD77" s="34"/>
      <c r="AE77" s="25"/>
      <c r="AH77" s="46"/>
      <c r="AI77" s="46"/>
      <c r="AJ77" s="46"/>
    </row>
    <row r="78" spans="1:36" s="11" customFormat="1" ht="15">
      <c r="A78" s="35"/>
      <c r="B78" s="59" t="s">
        <v>32</v>
      </c>
      <c r="C78" s="58"/>
      <c r="D78" s="58"/>
      <c r="E78" s="57"/>
      <c r="F78" s="57"/>
      <c r="G78" s="32"/>
      <c r="H78" s="65"/>
      <c r="I78" s="32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21"/>
      <c r="AA78" s="22"/>
      <c r="AB78" s="22"/>
      <c r="AC78" s="22"/>
      <c r="AD78" s="23"/>
      <c r="AE78" s="24"/>
      <c r="AH78" s="46"/>
      <c r="AI78" s="46"/>
      <c r="AJ78" s="46"/>
    </row>
    <row r="79" spans="1:36" s="11" customFormat="1" ht="15">
      <c r="A79" s="35"/>
      <c r="B79" s="26" t="s">
        <v>90</v>
      </c>
      <c r="C79" s="27"/>
      <c r="D79" s="27"/>
      <c r="E79" s="124"/>
      <c r="F79" s="137">
        <v>85</v>
      </c>
      <c r="G79" s="21"/>
      <c r="H79" s="78">
        <f t="shared" ref="H79:H106" si="19">SUM(J79:Y79)</f>
        <v>1</v>
      </c>
      <c r="I79" s="21"/>
      <c r="J79" s="66"/>
      <c r="K79" s="66">
        <v>1</v>
      </c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21"/>
      <c r="AA79" s="22"/>
      <c r="AB79" s="22"/>
      <c r="AC79" s="22"/>
      <c r="AD79" s="23"/>
      <c r="AE79" s="24"/>
      <c r="AH79" s="46"/>
      <c r="AI79" s="46"/>
      <c r="AJ79" s="46"/>
    </row>
    <row r="80" spans="1:36" s="11" customFormat="1" ht="15">
      <c r="A80" s="35"/>
      <c r="B80" s="170" t="s">
        <v>91</v>
      </c>
      <c r="C80" s="179">
        <f>H80</f>
        <v>1</v>
      </c>
      <c r="D80" s="179">
        <f>C80</f>
        <v>1</v>
      </c>
      <c r="E80" s="124"/>
      <c r="F80" s="125"/>
      <c r="G80" s="21"/>
      <c r="H80" s="78">
        <f t="shared" ref="H80" si="20">SUM(J80:Y80)</f>
        <v>1</v>
      </c>
      <c r="I80" s="21"/>
      <c r="J80" s="66"/>
      <c r="K80" s="66">
        <v>1</v>
      </c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21"/>
      <c r="AA80" s="22"/>
      <c r="AB80" s="22"/>
      <c r="AC80" s="22"/>
      <c r="AD80" s="23"/>
      <c r="AE80" s="24"/>
      <c r="AH80" s="46"/>
      <c r="AI80" s="46"/>
      <c r="AJ80" s="46"/>
    </row>
    <row r="81" spans="1:36" s="11" customFormat="1" ht="15">
      <c r="A81" s="35"/>
      <c r="B81" s="171" t="s">
        <v>92</v>
      </c>
      <c r="C81" s="179">
        <f t="shared" ref="C81:C106" si="21">H81</f>
        <v>1</v>
      </c>
      <c r="D81" s="180">
        <f t="shared" ref="D81:D106" si="22">C81</f>
        <v>1</v>
      </c>
      <c r="E81" s="122"/>
      <c r="F81" s="126"/>
      <c r="G81" s="32"/>
      <c r="H81" s="78">
        <f t="shared" si="19"/>
        <v>1</v>
      </c>
      <c r="I81" s="32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>
        <v>1</v>
      </c>
      <c r="X81" s="61"/>
      <c r="Y81" s="61"/>
      <c r="Z81" s="21"/>
      <c r="AA81" s="22"/>
      <c r="AB81" s="22"/>
      <c r="AC81" s="22"/>
      <c r="AD81" s="23"/>
      <c r="AE81" s="24"/>
      <c r="AH81" s="46"/>
      <c r="AI81" s="46"/>
      <c r="AJ81" s="46"/>
    </row>
    <row r="82" spans="1:36" s="11" customFormat="1" ht="15">
      <c r="A82" s="35"/>
      <c r="B82" s="170" t="s">
        <v>93</v>
      </c>
      <c r="C82" s="179">
        <f t="shared" si="21"/>
        <v>1</v>
      </c>
      <c r="D82" s="179">
        <f t="shared" si="22"/>
        <v>1</v>
      </c>
      <c r="E82" s="124"/>
      <c r="F82" s="125"/>
      <c r="G82" s="21"/>
      <c r="H82" s="78">
        <f t="shared" si="19"/>
        <v>1</v>
      </c>
      <c r="I82" s="21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>
        <v>1</v>
      </c>
      <c r="X82" s="60"/>
      <c r="Y82" s="60"/>
      <c r="Z82" s="21"/>
      <c r="AA82" s="22"/>
      <c r="AB82" s="22"/>
      <c r="AC82" s="22"/>
      <c r="AD82" s="23"/>
      <c r="AE82" s="24"/>
      <c r="AH82" s="46"/>
      <c r="AI82" s="46"/>
      <c r="AJ82" s="46"/>
    </row>
    <row r="83" spans="1:36" s="11" customFormat="1" ht="15">
      <c r="A83" s="35"/>
      <c r="B83" s="171" t="s">
        <v>94</v>
      </c>
      <c r="C83" s="179">
        <f t="shared" si="21"/>
        <v>1</v>
      </c>
      <c r="D83" s="180">
        <f t="shared" si="22"/>
        <v>1</v>
      </c>
      <c r="E83" s="122"/>
      <c r="F83" s="126"/>
      <c r="G83" s="32"/>
      <c r="H83" s="78">
        <f t="shared" si="19"/>
        <v>1</v>
      </c>
      <c r="I83" s="32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>
        <v>1</v>
      </c>
      <c r="X83" s="61"/>
      <c r="Y83" s="61"/>
      <c r="Z83" s="21"/>
      <c r="AA83" s="22"/>
      <c r="AB83" s="22"/>
      <c r="AC83" s="22"/>
      <c r="AD83" s="23"/>
      <c r="AE83" s="24"/>
      <c r="AH83" s="46"/>
      <c r="AI83" s="46"/>
      <c r="AJ83" s="46"/>
    </row>
    <row r="84" spans="1:36" s="11" customFormat="1" ht="15">
      <c r="A84" s="35"/>
      <c r="B84" s="170" t="s">
        <v>95</v>
      </c>
      <c r="C84" s="179">
        <f t="shared" si="21"/>
        <v>1</v>
      </c>
      <c r="D84" s="179">
        <f t="shared" si="22"/>
        <v>1</v>
      </c>
      <c r="E84" s="124"/>
      <c r="F84" s="125"/>
      <c r="G84" s="21"/>
      <c r="H84" s="78">
        <f t="shared" si="19"/>
        <v>1</v>
      </c>
      <c r="I84" s="21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>
        <v>1</v>
      </c>
      <c r="U84" s="60"/>
      <c r="V84" s="60"/>
      <c r="W84" s="60"/>
      <c r="X84" s="60"/>
      <c r="Y84" s="60"/>
      <c r="Z84" s="21"/>
      <c r="AA84" s="22"/>
      <c r="AB84" s="22"/>
      <c r="AC84" s="22"/>
      <c r="AD84" s="23"/>
      <c r="AE84" s="24"/>
      <c r="AH84" s="46"/>
      <c r="AI84" s="46"/>
      <c r="AJ84" s="46"/>
    </row>
    <row r="85" spans="1:36" s="11" customFormat="1" ht="16">
      <c r="A85" s="35"/>
      <c r="B85" s="171" t="s">
        <v>111</v>
      </c>
      <c r="C85" s="179">
        <f t="shared" si="21"/>
        <v>1</v>
      </c>
      <c r="D85" s="180">
        <f t="shared" si="22"/>
        <v>1</v>
      </c>
      <c r="E85" s="122"/>
      <c r="F85" s="126"/>
      <c r="G85" s="32"/>
      <c r="H85" s="78">
        <f t="shared" si="19"/>
        <v>1</v>
      </c>
      <c r="I85" s="32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>
        <v>1</v>
      </c>
      <c r="U85" s="61"/>
      <c r="V85" s="61"/>
      <c r="W85" s="61"/>
      <c r="X85" s="61"/>
      <c r="Y85" s="61"/>
      <c r="Z85" s="21"/>
      <c r="AA85" s="22"/>
      <c r="AB85" s="22"/>
      <c r="AC85" s="22"/>
      <c r="AD85" s="23"/>
      <c r="AE85" s="24"/>
      <c r="AH85" s="46"/>
      <c r="AI85" s="46"/>
      <c r="AJ85" s="46"/>
    </row>
    <row r="86" spans="1:36" s="11" customFormat="1" ht="16">
      <c r="A86" s="35"/>
      <c r="B86" s="171" t="s">
        <v>112</v>
      </c>
      <c r="C86" s="179">
        <f t="shared" si="21"/>
        <v>1</v>
      </c>
      <c r="D86" s="179">
        <f t="shared" si="22"/>
        <v>1</v>
      </c>
      <c r="E86" s="124"/>
      <c r="F86" s="125"/>
      <c r="G86" s="21"/>
      <c r="H86" s="78">
        <f t="shared" si="19"/>
        <v>1</v>
      </c>
      <c r="I86" s="21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>
        <v>1</v>
      </c>
      <c r="U86" s="60"/>
      <c r="V86" s="60"/>
      <c r="W86" s="60"/>
      <c r="X86" s="60"/>
      <c r="Y86" s="60"/>
      <c r="Z86" s="21"/>
      <c r="AA86" s="22"/>
      <c r="AB86" s="22"/>
      <c r="AC86" s="22"/>
      <c r="AD86" s="23"/>
      <c r="AE86" s="24"/>
      <c r="AH86" s="46"/>
      <c r="AI86" s="46"/>
      <c r="AJ86" s="46"/>
    </row>
    <row r="87" spans="1:36" s="11" customFormat="1" ht="16">
      <c r="A87" s="35"/>
      <c r="B87" s="171" t="s">
        <v>113</v>
      </c>
      <c r="C87" s="179">
        <f t="shared" si="21"/>
        <v>1</v>
      </c>
      <c r="D87" s="181">
        <f t="shared" si="22"/>
        <v>1</v>
      </c>
      <c r="E87" s="127"/>
      <c r="F87" s="128"/>
      <c r="G87" s="25"/>
      <c r="H87" s="78">
        <f t="shared" si="19"/>
        <v>1</v>
      </c>
      <c r="I87" s="25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>
        <v>1</v>
      </c>
      <c r="U87" s="67"/>
      <c r="V87" s="67"/>
      <c r="W87" s="67"/>
      <c r="X87" s="67"/>
      <c r="Y87" s="67"/>
      <c r="Z87" s="21"/>
      <c r="AA87" s="22"/>
      <c r="AB87" s="22"/>
      <c r="AC87" s="22"/>
      <c r="AD87" s="23"/>
      <c r="AE87" s="24"/>
      <c r="AH87" s="46"/>
      <c r="AI87" s="46"/>
      <c r="AJ87" s="46"/>
    </row>
    <row r="88" spans="1:36" s="11" customFormat="1" ht="16">
      <c r="A88" s="35"/>
      <c r="B88" s="171" t="s">
        <v>114</v>
      </c>
      <c r="C88" s="179">
        <f t="shared" si="21"/>
        <v>1</v>
      </c>
      <c r="D88" s="181">
        <f t="shared" si="22"/>
        <v>1</v>
      </c>
      <c r="E88" s="127"/>
      <c r="F88" s="128"/>
      <c r="G88" s="25"/>
      <c r="H88" s="78">
        <f t="shared" si="19"/>
        <v>1</v>
      </c>
      <c r="I88" s="25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>
        <v>1</v>
      </c>
      <c r="U88" s="67"/>
      <c r="V88" s="67"/>
      <c r="W88" s="67"/>
      <c r="X88" s="67"/>
      <c r="Y88" s="67"/>
      <c r="Z88" s="21"/>
      <c r="AA88" s="22"/>
      <c r="AB88" s="22"/>
      <c r="AC88" s="22"/>
      <c r="AD88" s="23"/>
      <c r="AE88" s="24"/>
      <c r="AH88" s="46"/>
      <c r="AI88" s="46"/>
      <c r="AJ88" s="46"/>
    </row>
    <row r="89" spans="1:36" s="11" customFormat="1" ht="16">
      <c r="A89" s="35"/>
      <c r="B89" s="171" t="s">
        <v>115</v>
      </c>
      <c r="C89" s="179">
        <f t="shared" si="21"/>
        <v>2</v>
      </c>
      <c r="D89" s="181">
        <f t="shared" si="22"/>
        <v>2</v>
      </c>
      <c r="E89" s="127"/>
      <c r="F89" s="128"/>
      <c r="G89" s="25"/>
      <c r="H89" s="78">
        <f t="shared" si="19"/>
        <v>2</v>
      </c>
      <c r="I89" s="25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>
        <v>2</v>
      </c>
      <c r="U89" s="67"/>
      <c r="V89" s="67"/>
      <c r="W89" s="67"/>
      <c r="X89" s="67"/>
      <c r="Y89" s="67"/>
      <c r="Z89" s="21"/>
      <c r="AA89" s="22"/>
      <c r="AB89" s="22"/>
      <c r="AC89" s="22"/>
      <c r="AD89" s="23"/>
      <c r="AE89" s="24"/>
      <c r="AH89" s="46"/>
      <c r="AI89" s="46"/>
      <c r="AJ89" s="46"/>
    </row>
    <row r="90" spans="1:36" s="11" customFormat="1" ht="16">
      <c r="A90" s="35"/>
      <c r="B90" s="171" t="s">
        <v>116</v>
      </c>
      <c r="C90" s="179">
        <f t="shared" si="21"/>
        <v>6</v>
      </c>
      <c r="D90" s="181">
        <f t="shared" si="22"/>
        <v>6</v>
      </c>
      <c r="E90" s="127"/>
      <c r="F90" s="128"/>
      <c r="G90" s="25"/>
      <c r="H90" s="78">
        <f t="shared" si="19"/>
        <v>6</v>
      </c>
      <c r="I90" s="25"/>
      <c r="J90" s="67"/>
      <c r="K90" s="67"/>
      <c r="L90" s="67"/>
      <c r="M90" s="67"/>
      <c r="N90" s="67"/>
      <c r="O90" s="67"/>
      <c r="P90" s="67"/>
      <c r="Q90" s="67"/>
      <c r="R90" s="67"/>
      <c r="S90" s="67">
        <v>6</v>
      </c>
      <c r="T90" s="67"/>
      <c r="U90" s="67"/>
      <c r="V90" s="67"/>
      <c r="W90" s="67"/>
      <c r="X90" s="67"/>
      <c r="Y90" s="67"/>
      <c r="Z90" s="21"/>
      <c r="AA90" s="22"/>
      <c r="AB90" s="22"/>
      <c r="AC90" s="22"/>
      <c r="AD90" s="23"/>
      <c r="AE90" s="24"/>
      <c r="AH90" s="46"/>
      <c r="AI90" s="46"/>
      <c r="AJ90" s="46"/>
    </row>
    <row r="91" spans="1:36" s="11" customFormat="1" ht="16">
      <c r="A91" s="35"/>
      <c r="B91" s="171" t="s">
        <v>117</v>
      </c>
      <c r="C91" s="179">
        <f t="shared" si="21"/>
        <v>2</v>
      </c>
      <c r="D91" s="181">
        <f t="shared" si="22"/>
        <v>2</v>
      </c>
      <c r="E91" s="127"/>
      <c r="F91" s="128"/>
      <c r="G91" s="25"/>
      <c r="H91" s="78">
        <f t="shared" si="19"/>
        <v>2</v>
      </c>
      <c r="I91" s="25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>
        <v>2</v>
      </c>
      <c r="U91" s="67"/>
      <c r="V91" s="67"/>
      <c r="W91" s="67"/>
      <c r="X91" s="67"/>
      <c r="Y91" s="67"/>
      <c r="Z91" s="21"/>
      <c r="AA91" s="22"/>
      <c r="AB91" s="22"/>
      <c r="AC91" s="22"/>
      <c r="AD91" s="23"/>
      <c r="AE91" s="24"/>
      <c r="AH91" s="46"/>
      <c r="AI91" s="46"/>
      <c r="AJ91" s="46"/>
    </row>
    <row r="92" spans="1:36" s="11" customFormat="1" ht="15">
      <c r="A92" s="35"/>
      <c r="B92" s="171" t="s">
        <v>96</v>
      </c>
      <c r="C92" s="179">
        <f t="shared" si="21"/>
        <v>16</v>
      </c>
      <c r="D92" s="181">
        <f t="shared" si="22"/>
        <v>16</v>
      </c>
      <c r="E92" s="127"/>
      <c r="F92" s="128"/>
      <c r="G92" s="25"/>
      <c r="H92" s="78">
        <f t="shared" si="19"/>
        <v>16</v>
      </c>
      <c r="I92" s="25"/>
      <c r="J92" s="67"/>
      <c r="K92" s="67"/>
      <c r="L92" s="67"/>
      <c r="M92" s="67"/>
      <c r="N92" s="67"/>
      <c r="O92" s="67"/>
      <c r="P92" s="67"/>
      <c r="Q92" s="67"/>
      <c r="R92" s="67"/>
      <c r="S92" s="67">
        <v>12</v>
      </c>
      <c r="T92" s="67">
        <v>4</v>
      </c>
      <c r="U92" s="67"/>
      <c r="V92" s="67"/>
      <c r="W92" s="67"/>
      <c r="X92" s="67"/>
      <c r="Y92" s="67"/>
      <c r="Z92" s="21"/>
      <c r="AA92" s="22"/>
      <c r="AB92" s="22"/>
      <c r="AC92" s="22"/>
      <c r="AD92" s="23"/>
      <c r="AE92" s="24"/>
      <c r="AH92" s="46"/>
      <c r="AI92" s="46"/>
      <c r="AJ92" s="46"/>
    </row>
    <row r="93" spans="1:36" s="11" customFormat="1" ht="15">
      <c r="A93" s="35"/>
      <c r="B93" s="171" t="s">
        <v>97</v>
      </c>
      <c r="C93" s="179">
        <f t="shared" si="21"/>
        <v>1</v>
      </c>
      <c r="D93" s="181">
        <f t="shared" si="22"/>
        <v>1</v>
      </c>
      <c r="E93" s="127"/>
      <c r="F93" s="128"/>
      <c r="G93" s="25"/>
      <c r="H93" s="78">
        <f t="shared" si="19"/>
        <v>1</v>
      </c>
      <c r="I93" s="25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>
        <v>1</v>
      </c>
      <c r="W93" s="67"/>
      <c r="X93" s="67"/>
      <c r="Y93" s="67"/>
      <c r="Z93" s="21"/>
      <c r="AA93" s="22"/>
      <c r="AB93" s="22"/>
      <c r="AC93" s="22"/>
      <c r="AD93" s="23"/>
      <c r="AE93" s="24"/>
      <c r="AH93" s="46"/>
      <c r="AI93" s="46"/>
      <c r="AJ93" s="46"/>
    </row>
    <row r="94" spans="1:36" s="11" customFormat="1" ht="15">
      <c r="A94" s="35"/>
      <c r="B94" s="171" t="s">
        <v>98</v>
      </c>
      <c r="C94" s="179">
        <f t="shared" si="21"/>
        <v>1</v>
      </c>
      <c r="D94" s="181">
        <f t="shared" si="22"/>
        <v>1</v>
      </c>
      <c r="E94" s="127"/>
      <c r="F94" s="128"/>
      <c r="G94" s="25"/>
      <c r="H94" s="78">
        <f t="shared" si="19"/>
        <v>1</v>
      </c>
      <c r="I94" s="25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>
        <v>1</v>
      </c>
      <c r="W94" s="67"/>
      <c r="X94" s="67"/>
      <c r="Y94" s="67"/>
      <c r="Z94" s="21"/>
      <c r="AA94" s="22"/>
      <c r="AB94" s="22"/>
      <c r="AC94" s="22"/>
      <c r="AD94" s="23"/>
      <c r="AE94" s="24"/>
      <c r="AH94" s="46"/>
      <c r="AI94" s="46"/>
      <c r="AJ94" s="46"/>
    </row>
    <row r="95" spans="1:36" s="11" customFormat="1" ht="15">
      <c r="A95" s="35"/>
      <c r="B95" s="171" t="s">
        <v>99</v>
      </c>
      <c r="C95" s="179">
        <f t="shared" si="21"/>
        <v>1</v>
      </c>
      <c r="D95" s="181">
        <f t="shared" si="22"/>
        <v>1</v>
      </c>
      <c r="E95" s="127"/>
      <c r="F95" s="128"/>
      <c r="G95" s="25"/>
      <c r="H95" s="78">
        <f t="shared" si="19"/>
        <v>1</v>
      </c>
      <c r="I95" s="25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>
        <v>1</v>
      </c>
      <c r="W95" s="67"/>
      <c r="X95" s="67"/>
      <c r="Y95" s="67"/>
      <c r="Z95" s="21"/>
      <c r="AA95" s="22"/>
      <c r="AB95" s="22"/>
      <c r="AC95" s="22"/>
      <c r="AD95" s="23"/>
      <c r="AE95" s="24"/>
      <c r="AH95" s="46"/>
      <c r="AI95" s="46"/>
      <c r="AJ95" s="46"/>
    </row>
    <row r="96" spans="1:36" s="11" customFormat="1" ht="15">
      <c r="A96" s="35"/>
      <c r="B96" s="172" t="s">
        <v>100</v>
      </c>
      <c r="C96" s="179">
        <f t="shared" si="21"/>
        <v>1</v>
      </c>
      <c r="D96" s="181">
        <f t="shared" si="22"/>
        <v>1</v>
      </c>
      <c r="E96" s="127"/>
      <c r="F96" s="128"/>
      <c r="G96" s="25"/>
      <c r="H96" s="78">
        <f t="shared" si="19"/>
        <v>1</v>
      </c>
      <c r="I96" s="25"/>
      <c r="J96" s="67">
        <v>1</v>
      </c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21"/>
      <c r="AA96" s="22"/>
      <c r="AB96" s="22"/>
      <c r="AC96" s="22"/>
      <c r="AD96" s="23"/>
      <c r="AE96" s="24"/>
      <c r="AH96" s="46"/>
      <c r="AI96" s="46"/>
      <c r="AJ96" s="46"/>
    </row>
    <row r="97" spans="1:36" s="11" customFormat="1" ht="15">
      <c r="A97" s="35"/>
      <c r="B97" s="172" t="s">
        <v>101</v>
      </c>
      <c r="C97" s="179">
        <f t="shared" si="21"/>
        <v>1</v>
      </c>
      <c r="D97" s="181">
        <f t="shared" si="22"/>
        <v>1</v>
      </c>
      <c r="E97" s="127"/>
      <c r="F97" s="128"/>
      <c r="H97" s="78">
        <f t="shared" si="19"/>
        <v>1</v>
      </c>
      <c r="J97" s="67">
        <v>1</v>
      </c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21"/>
      <c r="AA97" s="22"/>
      <c r="AB97" s="22"/>
      <c r="AC97" s="22"/>
      <c r="AD97" s="23"/>
      <c r="AE97" s="24"/>
      <c r="AH97" s="46"/>
      <c r="AI97" s="46"/>
      <c r="AJ97" s="46"/>
    </row>
    <row r="98" spans="1:36" s="11" customFormat="1" ht="15">
      <c r="A98" s="35"/>
      <c r="B98" s="172" t="s">
        <v>102</v>
      </c>
      <c r="C98" s="179">
        <f t="shared" si="21"/>
        <v>1</v>
      </c>
      <c r="D98" s="181">
        <f t="shared" si="22"/>
        <v>1</v>
      </c>
      <c r="E98" s="127"/>
      <c r="F98" s="128"/>
      <c r="H98" s="78">
        <f t="shared" si="19"/>
        <v>1</v>
      </c>
      <c r="J98" s="67"/>
      <c r="K98" s="67">
        <v>1</v>
      </c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21"/>
      <c r="AA98" s="22"/>
      <c r="AB98" s="22"/>
      <c r="AC98" s="22"/>
      <c r="AD98" s="23"/>
      <c r="AE98" s="24"/>
      <c r="AH98" s="46"/>
      <c r="AI98" s="46"/>
      <c r="AJ98" s="46"/>
    </row>
    <row r="99" spans="1:36" s="11" customFormat="1" ht="15">
      <c r="A99" s="35"/>
      <c r="B99" s="172" t="s">
        <v>103</v>
      </c>
      <c r="C99" s="179">
        <f t="shared" si="21"/>
        <v>1</v>
      </c>
      <c r="D99" s="181">
        <f t="shared" si="22"/>
        <v>1</v>
      </c>
      <c r="E99" s="127"/>
      <c r="F99" s="128"/>
      <c r="H99" s="78">
        <f t="shared" si="19"/>
        <v>1</v>
      </c>
      <c r="J99" s="67"/>
      <c r="K99" s="67">
        <v>1</v>
      </c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21"/>
      <c r="AA99" s="22"/>
      <c r="AB99" s="22"/>
      <c r="AC99" s="22"/>
      <c r="AD99" s="23"/>
      <c r="AE99" s="24"/>
      <c r="AH99" s="46"/>
      <c r="AI99" s="46"/>
      <c r="AJ99" s="46"/>
    </row>
    <row r="100" spans="1:36" s="11" customFormat="1" ht="15">
      <c r="A100" s="35"/>
      <c r="B100" s="172" t="s">
        <v>104</v>
      </c>
      <c r="C100" s="179">
        <f t="shared" si="21"/>
        <v>1</v>
      </c>
      <c r="D100" s="181">
        <f t="shared" si="22"/>
        <v>1</v>
      </c>
      <c r="E100" s="127"/>
      <c r="F100" s="128"/>
      <c r="H100" s="78">
        <f t="shared" si="19"/>
        <v>1</v>
      </c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>
        <v>1</v>
      </c>
      <c r="U100" s="67"/>
      <c r="V100" s="67"/>
      <c r="W100" s="67"/>
      <c r="X100" s="67"/>
      <c r="Y100" s="67"/>
      <c r="Z100" s="21"/>
      <c r="AA100" s="22"/>
      <c r="AB100" s="22"/>
      <c r="AC100" s="22"/>
      <c r="AD100" s="23"/>
      <c r="AE100" s="24"/>
      <c r="AH100" s="46"/>
      <c r="AI100" s="46"/>
      <c r="AJ100" s="46"/>
    </row>
    <row r="101" spans="1:36" s="11" customFormat="1" ht="15">
      <c r="A101" s="35"/>
      <c r="B101" s="172" t="s">
        <v>105</v>
      </c>
      <c r="C101" s="179">
        <f t="shared" si="21"/>
        <v>1</v>
      </c>
      <c r="D101" s="181">
        <f t="shared" si="22"/>
        <v>1</v>
      </c>
      <c r="E101" s="127"/>
      <c r="F101" s="128"/>
      <c r="H101" s="78">
        <f t="shared" si="19"/>
        <v>1</v>
      </c>
      <c r="J101" s="67"/>
      <c r="K101" s="67"/>
      <c r="L101" s="67"/>
      <c r="M101" s="67"/>
      <c r="N101" s="67"/>
      <c r="O101" s="67"/>
      <c r="P101" s="67"/>
      <c r="Q101" s="67"/>
      <c r="R101" s="67">
        <v>1</v>
      </c>
      <c r="S101" s="67"/>
      <c r="T101" s="67"/>
      <c r="U101" s="67"/>
      <c r="V101" s="67"/>
      <c r="W101" s="67"/>
      <c r="X101" s="67"/>
      <c r="Y101" s="67"/>
      <c r="Z101" s="21"/>
      <c r="AA101" s="22"/>
      <c r="AB101" s="22"/>
      <c r="AC101" s="22"/>
      <c r="AD101" s="23"/>
      <c r="AE101" s="24"/>
      <c r="AH101" s="46"/>
      <c r="AI101" s="46"/>
      <c r="AJ101" s="46"/>
    </row>
    <row r="102" spans="1:36" s="11" customFormat="1" ht="15">
      <c r="A102" s="35"/>
      <c r="B102" s="172" t="s">
        <v>106</v>
      </c>
      <c r="C102" s="179">
        <f t="shared" si="21"/>
        <v>1</v>
      </c>
      <c r="D102" s="181">
        <f t="shared" si="22"/>
        <v>1</v>
      </c>
      <c r="E102" s="127"/>
      <c r="F102" s="128"/>
      <c r="H102" s="78">
        <f t="shared" si="19"/>
        <v>1</v>
      </c>
      <c r="J102" s="67"/>
      <c r="K102" s="67"/>
      <c r="L102" s="67"/>
      <c r="M102" s="67"/>
      <c r="N102" s="67"/>
      <c r="O102" s="67">
        <v>1</v>
      </c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21"/>
      <c r="AA102" s="22"/>
      <c r="AB102" s="22"/>
      <c r="AC102" s="22"/>
      <c r="AD102" s="23"/>
      <c r="AE102" s="24"/>
      <c r="AH102" s="46"/>
      <c r="AI102" s="46"/>
      <c r="AJ102" s="46"/>
    </row>
    <row r="103" spans="1:36" s="11" customFormat="1" ht="15">
      <c r="A103" s="35"/>
      <c r="B103" s="172" t="s">
        <v>107</v>
      </c>
      <c r="C103" s="179">
        <f t="shared" si="21"/>
        <v>1</v>
      </c>
      <c r="D103" s="181">
        <f t="shared" si="22"/>
        <v>1</v>
      </c>
      <c r="E103" s="127"/>
      <c r="F103" s="128"/>
      <c r="H103" s="78">
        <f t="shared" si="19"/>
        <v>1</v>
      </c>
      <c r="J103" s="67"/>
      <c r="K103" s="67"/>
      <c r="L103" s="67"/>
      <c r="M103" s="67"/>
      <c r="N103" s="67"/>
      <c r="O103" s="67"/>
      <c r="P103" s="67"/>
      <c r="Q103" s="67">
        <v>1</v>
      </c>
      <c r="R103" s="67"/>
      <c r="S103" s="67"/>
      <c r="T103" s="67"/>
      <c r="U103" s="67"/>
      <c r="V103" s="67"/>
      <c r="W103" s="67"/>
      <c r="X103" s="67"/>
      <c r="Y103" s="67"/>
      <c r="Z103" s="21"/>
      <c r="AA103" s="22"/>
      <c r="AB103" s="22"/>
      <c r="AC103" s="22"/>
      <c r="AD103" s="23"/>
      <c r="AE103" s="24"/>
      <c r="AH103" s="46"/>
      <c r="AI103" s="46"/>
      <c r="AJ103" s="46"/>
    </row>
    <row r="104" spans="1:36" s="11" customFormat="1" ht="15">
      <c r="A104" s="35"/>
      <c r="B104" s="172" t="s">
        <v>108</v>
      </c>
      <c r="C104" s="179">
        <f t="shared" si="21"/>
        <v>1</v>
      </c>
      <c r="D104" s="181">
        <f t="shared" si="22"/>
        <v>1</v>
      </c>
      <c r="E104" s="127"/>
      <c r="F104" s="128"/>
      <c r="H104" s="78">
        <f t="shared" si="19"/>
        <v>1</v>
      </c>
      <c r="J104" s="67"/>
      <c r="K104" s="67"/>
      <c r="L104" s="67"/>
      <c r="M104" s="67"/>
      <c r="N104" s="67"/>
      <c r="O104" s="67"/>
      <c r="P104" s="67"/>
      <c r="Q104" s="67"/>
      <c r="R104" s="67"/>
      <c r="S104" s="67">
        <v>1</v>
      </c>
      <c r="T104" s="67"/>
      <c r="U104" s="67"/>
      <c r="V104" s="67"/>
      <c r="W104" s="67"/>
      <c r="X104" s="67"/>
      <c r="Y104" s="67"/>
      <c r="Z104" s="21"/>
      <c r="AA104" s="22"/>
      <c r="AB104" s="22"/>
      <c r="AC104" s="22"/>
      <c r="AD104" s="23"/>
      <c r="AE104" s="24"/>
      <c r="AH104" s="46"/>
      <c r="AI104" s="46"/>
      <c r="AJ104" s="46"/>
    </row>
    <row r="105" spans="1:36" s="11" customFormat="1" ht="15">
      <c r="A105" s="35"/>
      <c r="B105" s="172" t="s">
        <v>109</v>
      </c>
      <c r="C105" s="179">
        <f t="shared" si="21"/>
        <v>1</v>
      </c>
      <c r="D105" s="181">
        <f t="shared" si="22"/>
        <v>1</v>
      </c>
      <c r="E105" s="127"/>
      <c r="F105" s="128"/>
      <c r="H105" s="78">
        <f t="shared" si="19"/>
        <v>1</v>
      </c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>
        <v>1</v>
      </c>
      <c r="U105" s="67"/>
      <c r="V105" s="67"/>
      <c r="W105" s="67"/>
      <c r="X105" s="67"/>
      <c r="Y105" s="67"/>
      <c r="Z105" s="21"/>
      <c r="AA105" s="22"/>
      <c r="AB105" s="22"/>
      <c r="AC105" s="22"/>
      <c r="AD105" s="23"/>
      <c r="AE105" s="24"/>
      <c r="AH105" s="46"/>
      <c r="AI105" s="46"/>
      <c r="AJ105" s="46"/>
    </row>
    <row r="106" spans="1:36" s="11" customFormat="1" ht="15">
      <c r="A106" s="35"/>
      <c r="B106" s="173" t="s">
        <v>110</v>
      </c>
      <c r="C106" s="182">
        <f t="shared" si="21"/>
        <v>2</v>
      </c>
      <c r="D106" s="183">
        <f t="shared" si="22"/>
        <v>2</v>
      </c>
      <c r="E106" s="144"/>
      <c r="F106" s="145"/>
      <c r="H106" s="78">
        <f t="shared" si="19"/>
        <v>2</v>
      </c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>
        <v>2</v>
      </c>
      <c r="U106" s="67"/>
      <c r="V106" s="67"/>
      <c r="W106" s="67"/>
      <c r="X106" s="67"/>
      <c r="Y106" s="67"/>
      <c r="Z106" s="21"/>
      <c r="AA106" s="22"/>
      <c r="AB106" s="22"/>
      <c r="AC106" s="22"/>
      <c r="AD106" s="23"/>
      <c r="AE106" s="24"/>
      <c r="AH106" s="46"/>
      <c r="AI106" s="46"/>
      <c r="AJ106" s="46"/>
    </row>
    <row r="107" spans="1:36" s="11" customFormat="1" ht="15">
      <c r="A107" s="35"/>
      <c r="B107" s="25"/>
      <c r="C107" s="8"/>
      <c r="D107" s="8"/>
      <c r="E107" s="25"/>
      <c r="F107" s="110"/>
      <c r="H107" s="77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21"/>
      <c r="AA107" s="22"/>
      <c r="AB107" s="22"/>
      <c r="AC107" s="22"/>
      <c r="AD107" s="23"/>
      <c r="AE107" s="24"/>
      <c r="AH107" s="46"/>
      <c r="AI107" s="46"/>
      <c r="AJ107" s="46"/>
    </row>
    <row r="108" spans="1:36" s="11" customFormat="1" ht="15">
      <c r="A108" s="29"/>
      <c r="B108" s="49" t="s">
        <v>68</v>
      </c>
      <c r="C108" s="47"/>
      <c r="D108" s="47"/>
      <c r="E108" s="48"/>
      <c r="F108" s="48"/>
      <c r="H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32"/>
      <c r="AA108" s="33"/>
      <c r="AB108" s="33"/>
      <c r="AC108" s="33"/>
      <c r="AD108" s="34"/>
      <c r="AE108" s="25"/>
      <c r="AH108" s="46"/>
      <c r="AI108" s="46"/>
      <c r="AJ108" s="46"/>
    </row>
    <row r="109" spans="1:36" s="11" customFormat="1" ht="15">
      <c r="A109" s="29"/>
      <c r="B109" s="5" t="s">
        <v>69</v>
      </c>
      <c r="C109" s="37">
        <f>H109</f>
        <v>1</v>
      </c>
      <c r="D109" s="37">
        <v>1</v>
      </c>
      <c r="E109" s="118">
        <v>33.5</v>
      </c>
      <c r="F109" s="117">
        <f>E109*D109</f>
        <v>33.5</v>
      </c>
      <c r="H109" s="78">
        <f t="shared" ref="H109:H119" si="23">SUM(J109:Y109)</f>
        <v>1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>
        <v>1</v>
      </c>
      <c r="Z109" s="32"/>
      <c r="AA109" s="33"/>
      <c r="AB109" s="33"/>
      <c r="AC109" s="33"/>
      <c r="AD109" s="34"/>
      <c r="AE109" s="25"/>
      <c r="AH109" s="46"/>
      <c r="AI109" s="46"/>
      <c r="AJ109" s="46"/>
    </row>
    <row r="110" spans="1:36" s="11" customFormat="1" ht="16">
      <c r="A110" s="29"/>
      <c r="B110" s="5" t="s">
        <v>70</v>
      </c>
      <c r="C110" s="37">
        <f t="shared" ref="C110:C119" si="24">H110</f>
        <v>1</v>
      </c>
      <c r="D110" s="37">
        <v>1</v>
      </c>
      <c r="E110" s="118">
        <v>6</v>
      </c>
      <c r="F110" s="119">
        <f>E110*D110</f>
        <v>6</v>
      </c>
      <c r="H110" s="78">
        <f t="shared" si="23"/>
        <v>1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>
        <v>1</v>
      </c>
      <c r="Z110" s="32"/>
      <c r="AA110" s="33"/>
      <c r="AB110" s="33"/>
      <c r="AC110" s="33"/>
      <c r="AD110" s="34"/>
      <c r="AE110" s="25"/>
      <c r="AH110" s="46"/>
      <c r="AI110" s="46"/>
      <c r="AJ110" s="46"/>
    </row>
    <row r="111" spans="1:36" s="11" customFormat="1" ht="15">
      <c r="A111" s="29"/>
      <c r="B111" s="5" t="s">
        <v>74</v>
      </c>
      <c r="C111" s="37">
        <f t="shared" si="24"/>
        <v>2</v>
      </c>
      <c r="D111" s="37">
        <v>2</v>
      </c>
      <c r="E111" s="118">
        <v>2</v>
      </c>
      <c r="F111" s="119">
        <f t="shared" ref="F111:F117" si="25">E111*D111</f>
        <v>4</v>
      </c>
      <c r="H111" s="78">
        <f t="shared" si="23"/>
        <v>2</v>
      </c>
      <c r="J111" s="67"/>
      <c r="K111" s="67"/>
      <c r="L111" s="67"/>
      <c r="M111" s="67"/>
      <c r="N111" s="67"/>
      <c r="O111" s="67"/>
      <c r="P111" s="67"/>
      <c r="Q111" s="67"/>
      <c r="R111" s="67">
        <v>1</v>
      </c>
      <c r="S111" s="67"/>
      <c r="T111" s="67"/>
      <c r="U111" s="67"/>
      <c r="V111" s="67"/>
      <c r="W111" s="67">
        <v>1</v>
      </c>
      <c r="X111" s="67"/>
      <c r="Y111" s="67"/>
      <c r="Z111" s="32"/>
      <c r="AA111" s="33"/>
      <c r="AB111" s="33"/>
      <c r="AC111" s="33"/>
      <c r="AD111" s="34"/>
      <c r="AE111" s="25"/>
      <c r="AH111" s="46"/>
      <c r="AI111" s="46"/>
      <c r="AJ111" s="46"/>
    </row>
    <row r="112" spans="1:36" s="11" customFormat="1" ht="15">
      <c r="A112" s="29"/>
      <c r="B112" s="5" t="s">
        <v>75</v>
      </c>
      <c r="C112" s="37">
        <f t="shared" si="24"/>
        <v>1</v>
      </c>
      <c r="D112" s="37">
        <v>1</v>
      </c>
      <c r="E112" s="118">
        <v>1</v>
      </c>
      <c r="F112" s="119">
        <f t="shared" si="25"/>
        <v>1</v>
      </c>
      <c r="H112" s="78">
        <f t="shared" si="23"/>
        <v>1</v>
      </c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>
        <v>1</v>
      </c>
      <c r="X112" s="67"/>
      <c r="Y112" s="67"/>
      <c r="Z112" s="32"/>
      <c r="AA112" s="33"/>
      <c r="AB112" s="33"/>
      <c r="AC112" s="33"/>
      <c r="AD112" s="34"/>
      <c r="AE112" s="25"/>
      <c r="AH112" s="46"/>
      <c r="AI112" s="46"/>
      <c r="AJ112" s="46"/>
    </row>
    <row r="113" spans="1:36" s="11" customFormat="1" ht="15">
      <c r="A113" s="29"/>
      <c r="B113" s="5" t="s">
        <v>76</v>
      </c>
      <c r="C113" s="37">
        <f t="shared" si="24"/>
        <v>1</v>
      </c>
      <c r="D113" s="37">
        <v>1</v>
      </c>
      <c r="E113" s="118">
        <f>3.95*1.3</f>
        <v>5.1350000000000007</v>
      </c>
      <c r="F113" s="119">
        <f t="shared" si="25"/>
        <v>5.1350000000000007</v>
      </c>
      <c r="H113" s="78">
        <f t="shared" si="23"/>
        <v>1</v>
      </c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>
        <v>1</v>
      </c>
      <c r="Y113" s="67"/>
      <c r="Z113" s="32"/>
      <c r="AA113" s="33"/>
      <c r="AB113" s="33"/>
      <c r="AC113" s="33"/>
      <c r="AD113" s="34"/>
      <c r="AE113" s="25"/>
      <c r="AH113" s="46"/>
      <c r="AI113" s="46"/>
      <c r="AJ113" s="46"/>
    </row>
    <row r="114" spans="1:36" s="11" customFormat="1" ht="15">
      <c r="A114" s="29"/>
      <c r="B114" s="5" t="s">
        <v>77</v>
      </c>
      <c r="C114" s="37">
        <f t="shared" si="24"/>
        <v>4</v>
      </c>
      <c r="D114" s="37">
        <v>4</v>
      </c>
      <c r="E114" s="118">
        <v>1</v>
      </c>
      <c r="F114" s="119">
        <f t="shared" si="25"/>
        <v>4</v>
      </c>
      <c r="H114" s="78">
        <f t="shared" si="23"/>
        <v>4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>
        <v>4</v>
      </c>
      <c r="W114" s="67"/>
      <c r="X114" s="67"/>
      <c r="Y114" s="67"/>
      <c r="Z114" s="32"/>
      <c r="AA114" s="33"/>
      <c r="AB114" s="33"/>
      <c r="AC114" s="33"/>
      <c r="AD114" s="34"/>
      <c r="AE114" s="25"/>
      <c r="AH114" s="46"/>
      <c r="AI114" s="46"/>
      <c r="AJ114" s="46"/>
    </row>
    <row r="115" spans="1:36" s="11" customFormat="1" ht="15">
      <c r="A115" s="29"/>
      <c r="B115" s="5" t="s">
        <v>80</v>
      </c>
      <c r="C115" s="37">
        <f t="shared" si="24"/>
        <v>1</v>
      </c>
      <c r="D115" s="37">
        <v>1</v>
      </c>
      <c r="E115" s="118">
        <v>30</v>
      </c>
      <c r="F115" s="119">
        <f t="shared" si="25"/>
        <v>30</v>
      </c>
      <c r="H115" s="78">
        <f t="shared" si="23"/>
        <v>1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>
        <v>1</v>
      </c>
      <c r="W115" s="67"/>
      <c r="X115" s="67"/>
      <c r="Y115" s="67"/>
      <c r="Z115" s="32"/>
      <c r="AA115" s="33"/>
      <c r="AB115" s="33"/>
      <c r="AC115" s="33"/>
      <c r="AD115" s="34"/>
      <c r="AE115" s="25"/>
      <c r="AH115" s="46"/>
      <c r="AI115" s="46"/>
      <c r="AJ115" s="46"/>
    </row>
    <row r="116" spans="1:36" s="11" customFormat="1" ht="15">
      <c r="A116" s="29"/>
      <c r="B116" s="5" t="s">
        <v>79</v>
      </c>
      <c r="C116" s="37">
        <f t="shared" si="24"/>
        <v>1</v>
      </c>
      <c r="D116" s="37">
        <v>1</v>
      </c>
      <c r="E116" s="118">
        <f>22*1.3</f>
        <v>28.6</v>
      </c>
      <c r="F116" s="119">
        <f t="shared" si="25"/>
        <v>28.6</v>
      </c>
      <c r="H116" s="78">
        <f t="shared" si="23"/>
        <v>1</v>
      </c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>
        <v>1</v>
      </c>
      <c r="W116" s="67"/>
      <c r="X116" s="67"/>
      <c r="Y116" s="67"/>
      <c r="Z116" s="32"/>
      <c r="AA116" s="33"/>
      <c r="AB116" s="33"/>
      <c r="AC116" s="33"/>
      <c r="AD116" s="34"/>
      <c r="AE116" s="25"/>
      <c r="AH116" s="46"/>
      <c r="AI116" s="46"/>
      <c r="AJ116" s="46"/>
    </row>
    <row r="117" spans="1:36" s="11" customFormat="1" ht="15">
      <c r="A117" s="29"/>
      <c r="B117" s="5" t="s">
        <v>81</v>
      </c>
      <c r="C117" s="37">
        <f t="shared" si="24"/>
        <v>1</v>
      </c>
      <c r="D117" s="37">
        <v>1</v>
      </c>
      <c r="E117" s="118">
        <v>2</v>
      </c>
      <c r="F117" s="119">
        <f t="shared" si="25"/>
        <v>2</v>
      </c>
      <c r="H117" s="78">
        <f t="shared" si="23"/>
        <v>1</v>
      </c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>
        <v>1</v>
      </c>
      <c r="W117" s="67"/>
      <c r="X117" s="67"/>
      <c r="Y117" s="67"/>
      <c r="Z117" s="32"/>
      <c r="AA117" s="33"/>
      <c r="AB117" s="33"/>
      <c r="AC117" s="33"/>
      <c r="AD117" s="34"/>
      <c r="AE117" s="25"/>
      <c r="AH117" s="46"/>
      <c r="AI117" s="46"/>
      <c r="AJ117" s="46"/>
    </row>
    <row r="118" spans="1:36" s="11" customFormat="1" ht="15">
      <c r="A118" s="29"/>
      <c r="B118" s="5" t="s">
        <v>73</v>
      </c>
      <c r="C118" s="37">
        <f t="shared" si="24"/>
        <v>5</v>
      </c>
      <c r="D118" s="37">
        <v>5</v>
      </c>
      <c r="E118" s="118">
        <v>0.75</v>
      </c>
      <c r="F118" s="119">
        <f>E118*D118</f>
        <v>3.75</v>
      </c>
      <c r="H118" s="78">
        <f t="shared" si="23"/>
        <v>5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>
        <v>5</v>
      </c>
      <c r="Y118" s="67"/>
      <c r="Z118" s="32"/>
      <c r="AA118" s="33"/>
      <c r="AB118" s="33"/>
      <c r="AC118" s="33"/>
      <c r="AD118" s="34"/>
      <c r="AE118" s="25"/>
      <c r="AH118" s="46"/>
      <c r="AI118" s="46"/>
      <c r="AJ118" s="46"/>
    </row>
    <row r="119" spans="1:36" s="11" customFormat="1" ht="15">
      <c r="A119" s="29"/>
      <c r="B119" s="6" t="s">
        <v>72</v>
      </c>
      <c r="C119" s="38">
        <f t="shared" si="24"/>
        <v>5</v>
      </c>
      <c r="D119" s="38">
        <v>5</v>
      </c>
      <c r="E119" s="120">
        <v>0.5</v>
      </c>
      <c r="F119" s="121">
        <f>E119*D119</f>
        <v>2.5</v>
      </c>
      <c r="H119" s="78">
        <f t="shared" si="23"/>
        <v>5</v>
      </c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>
        <v>5</v>
      </c>
      <c r="Y119" s="67"/>
      <c r="Z119" s="32"/>
      <c r="AA119" s="33"/>
      <c r="AB119" s="33"/>
      <c r="AC119" s="33"/>
      <c r="AD119" s="34"/>
      <c r="AE119" s="25"/>
      <c r="AH119" s="46"/>
      <c r="AI119" s="46"/>
      <c r="AJ119" s="46"/>
    </row>
    <row r="120" spans="1:36" s="11" customFormat="1" ht="15">
      <c r="A120" s="29"/>
      <c r="B120" s="25"/>
      <c r="C120" s="8"/>
      <c r="D120" s="8"/>
      <c r="E120" s="146"/>
      <c r="F120" s="147"/>
      <c r="H120" s="77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32"/>
      <c r="AA120" s="33"/>
      <c r="AB120" s="33"/>
      <c r="AC120" s="33"/>
      <c r="AD120" s="34"/>
      <c r="AE120" s="25"/>
      <c r="AH120" s="46"/>
      <c r="AI120" s="46"/>
      <c r="AJ120" s="46"/>
    </row>
    <row r="121" spans="1:36" s="11" customFormat="1" ht="15">
      <c r="A121" s="29"/>
      <c r="B121" s="49" t="s">
        <v>13</v>
      </c>
      <c r="C121" s="47"/>
      <c r="D121" s="47"/>
      <c r="E121" s="148"/>
      <c r="F121" s="148"/>
      <c r="H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32"/>
      <c r="AA121" s="33"/>
      <c r="AB121" s="33"/>
      <c r="AC121" s="33"/>
      <c r="AD121" s="34"/>
      <c r="AE121" s="25"/>
      <c r="AH121" s="46"/>
      <c r="AI121" s="46"/>
      <c r="AJ121" s="46"/>
    </row>
    <row r="122" spans="1:36" s="11" customFormat="1" ht="15">
      <c r="A122" s="29"/>
      <c r="B122" s="5" t="s">
        <v>120</v>
      </c>
      <c r="C122" s="37">
        <f>H122</f>
        <v>1</v>
      </c>
      <c r="D122" s="37">
        <v>1</v>
      </c>
      <c r="E122" s="118"/>
      <c r="F122" s="117">
        <f>E122*D122</f>
        <v>0</v>
      </c>
      <c r="H122" s="78">
        <f>SUM(J122:Y122)</f>
        <v>1</v>
      </c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>
        <v>1</v>
      </c>
      <c r="Z122" s="32"/>
      <c r="AA122" s="33"/>
      <c r="AB122" s="33"/>
      <c r="AC122" s="33"/>
      <c r="AD122" s="34"/>
      <c r="AE122" s="25"/>
      <c r="AH122" s="46"/>
      <c r="AI122" s="46"/>
      <c r="AJ122" s="46"/>
    </row>
    <row r="123" spans="1:36" s="11" customFormat="1" ht="15">
      <c r="A123" s="29"/>
      <c r="B123" s="5" t="s">
        <v>119</v>
      </c>
      <c r="C123" s="37">
        <f>H123</f>
        <v>1</v>
      </c>
      <c r="D123" s="37">
        <v>1</v>
      </c>
      <c r="E123" s="118"/>
      <c r="F123" s="119">
        <f>E123*D123</f>
        <v>0</v>
      </c>
      <c r="H123" s="78">
        <f>SUM(J123:Y123)</f>
        <v>1</v>
      </c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>
        <v>1</v>
      </c>
      <c r="Z123" s="32"/>
      <c r="AA123" s="33"/>
      <c r="AB123" s="33"/>
      <c r="AC123" s="33"/>
      <c r="AD123" s="34"/>
      <c r="AE123" s="25"/>
      <c r="AH123" s="46"/>
      <c r="AI123" s="46"/>
      <c r="AJ123" s="46"/>
    </row>
    <row r="124" spans="1:36" s="11" customFormat="1" ht="15">
      <c r="A124" s="29"/>
      <c r="B124" s="5" t="s">
        <v>118</v>
      </c>
      <c r="C124" s="37">
        <f>H124</f>
        <v>1</v>
      </c>
      <c r="D124" s="37">
        <v>1</v>
      </c>
      <c r="E124" s="118"/>
      <c r="F124" s="119">
        <f>E124*D124</f>
        <v>0</v>
      </c>
      <c r="H124" s="78">
        <f>SUM(J124:Y124)</f>
        <v>1</v>
      </c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>
        <v>1</v>
      </c>
      <c r="Z124" s="32"/>
      <c r="AA124" s="33"/>
      <c r="AB124" s="33"/>
      <c r="AC124" s="33"/>
      <c r="AD124" s="34"/>
      <c r="AE124" s="25"/>
      <c r="AH124" s="46"/>
      <c r="AI124" s="46"/>
      <c r="AJ124" s="46"/>
    </row>
    <row r="125" spans="1:36" s="11" customFormat="1" ht="15">
      <c r="A125" s="29"/>
      <c r="B125" s="6" t="s">
        <v>121</v>
      </c>
      <c r="C125" s="38">
        <f>H125</f>
        <v>1</v>
      </c>
      <c r="D125" s="38">
        <v>1</v>
      </c>
      <c r="E125" s="120"/>
      <c r="F125" s="121">
        <f>E125*D125</f>
        <v>0</v>
      </c>
      <c r="H125" s="78">
        <f>SUM(J125:Y125)</f>
        <v>1</v>
      </c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>
        <v>1</v>
      </c>
      <c r="Z125" s="32"/>
      <c r="AA125" s="33"/>
      <c r="AB125" s="33"/>
      <c r="AC125" s="33"/>
      <c r="AD125" s="34"/>
      <c r="AE125" s="25"/>
      <c r="AH125" s="46"/>
      <c r="AI125" s="46"/>
      <c r="AJ125" s="46"/>
    </row>
    <row r="126" spans="1:36" s="11" customFormat="1" ht="15">
      <c r="A126" s="29"/>
      <c r="B126" s="32"/>
      <c r="C126" s="29"/>
      <c r="D126" s="29"/>
      <c r="E126" s="149"/>
      <c r="F126" s="149"/>
      <c r="G126" s="32"/>
      <c r="H126" s="93"/>
      <c r="I126" s="32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32"/>
      <c r="AA126" s="33"/>
      <c r="AB126" s="33"/>
      <c r="AC126" s="33"/>
      <c r="AD126" s="34"/>
      <c r="AE126" s="25"/>
      <c r="AH126" s="46"/>
      <c r="AI126" s="46"/>
      <c r="AJ126" s="46"/>
    </row>
    <row r="127" spans="1:36" s="11" customFormat="1" ht="15">
      <c r="A127" s="29"/>
      <c r="B127" s="79" t="s">
        <v>34</v>
      </c>
      <c r="C127" s="80"/>
      <c r="D127" s="80"/>
      <c r="E127" s="150"/>
      <c r="F127" s="150"/>
      <c r="G127" s="95"/>
      <c r="H127" s="109"/>
      <c r="I127" s="95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32"/>
      <c r="AA127" s="33"/>
      <c r="AB127" s="33"/>
      <c r="AC127" s="33"/>
      <c r="AD127" s="34"/>
      <c r="AE127" s="25"/>
      <c r="AH127" s="46"/>
      <c r="AI127" s="46"/>
      <c r="AJ127" s="46"/>
    </row>
    <row r="128" spans="1:36" s="11" customFormat="1" ht="15">
      <c r="A128" s="29"/>
      <c r="B128" s="83" t="s">
        <v>63</v>
      </c>
      <c r="C128" s="84">
        <v>0</v>
      </c>
      <c r="D128" s="84">
        <f>C128</f>
        <v>0</v>
      </c>
      <c r="E128" s="139"/>
      <c r="F128" s="140">
        <f>E128*D128</f>
        <v>0</v>
      </c>
      <c r="G128" s="96"/>
      <c r="H128" s="77"/>
      <c r="I128" s="96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32"/>
      <c r="AA128" s="33"/>
      <c r="AB128" s="33"/>
      <c r="AC128" s="33"/>
      <c r="AD128" s="34"/>
      <c r="AE128" s="25"/>
      <c r="AH128" s="46"/>
      <c r="AI128" s="46"/>
      <c r="AJ128" s="46"/>
    </row>
    <row r="129" spans="1:36" s="11" customFormat="1" ht="15">
      <c r="A129" s="29"/>
      <c r="B129" s="87" t="s">
        <v>64</v>
      </c>
      <c r="C129" s="88">
        <v>0</v>
      </c>
      <c r="D129" s="88">
        <f>C129</f>
        <v>0</v>
      </c>
      <c r="E129" s="130"/>
      <c r="F129" s="132">
        <f>E129*D129</f>
        <v>0</v>
      </c>
      <c r="G129" s="95"/>
      <c r="H129" s="77"/>
      <c r="I129" s="95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32"/>
      <c r="AA129" s="33"/>
      <c r="AB129" s="33"/>
      <c r="AC129" s="33"/>
      <c r="AD129" s="34"/>
      <c r="AE129" s="25"/>
      <c r="AH129" s="46"/>
      <c r="AI129" s="46"/>
      <c r="AJ129" s="46"/>
    </row>
    <row r="130" spans="1:36" s="11" customFormat="1" ht="15">
      <c r="A130" s="29"/>
      <c r="B130" s="87" t="s">
        <v>66</v>
      </c>
      <c r="C130" s="88">
        <v>0</v>
      </c>
      <c r="D130" s="88">
        <f>C130</f>
        <v>0</v>
      </c>
      <c r="E130" s="130"/>
      <c r="F130" s="132">
        <f>E130*D130</f>
        <v>0</v>
      </c>
      <c r="G130" s="95"/>
      <c r="H130" s="77"/>
      <c r="I130" s="95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32"/>
      <c r="AA130" s="33"/>
      <c r="AB130" s="33"/>
      <c r="AC130" s="33"/>
      <c r="AD130" s="34"/>
      <c r="AE130" s="25"/>
      <c r="AH130" s="46"/>
      <c r="AI130" s="46"/>
      <c r="AJ130" s="46"/>
    </row>
    <row r="131" spans="1:36" s="11" customFormat="1" ht="15">
      <c r="A131" s="29"/>
      <c r="B131" s="91" t="s">
        <v>65</v>
      </c>
      <c r="C131" s="92">
        <v>0</v>
      </c>
      <c r="D131" s="92">
        <f>C131</f>
        <v>0</v>
      </c>
      <c r="E131" s="133"/>
      <c r="F131" s="134">
        <f>E131*D131</f>
        <v>0</v>
      </c>
      <c r="G131" s="96"/>
      <c r="H131" s="77"/>
      <c r="I131" s="96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32"/>
      <c r="AA131" s="33"/>
      <c r="AB131" s="33"/>
      <c r="AC131" s="33"/>
      <c r="AD131" s="34"/>
      <c r="AE131" s="25"/>
      <c r="AH131" s="46"/>
      <c r="AI131" s="46"/>
      <c r="AJ131" s="46"/>
    </row>
    <row r="132" spans="1:36" s="11" customFormat="1" ht="15">
      <c r="A132" s="29"/>
      <c r="B132" s="32"/>
      <c r="C132" s="29"/>
      <c r="D132" s="29"/>
      <c r="E132" s="32"/>
      <c r="F132" s="32"/>
      <c r="G132" s="32"/>
      <c r="H132" s="93"/>
      <c r="I132" s="32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32"/>
      <c r="AA132" s="33"/>
      <c r="AB132" s="33"/>
      <c r="AC132" s="33"/>
      <c r="AD132" s="34"/>
      <c r="AE132" s="25"/>
      <c r="AH132" s="46"/>
      <c r="AI132" s="46"/>
      <c r="AJ132" s="46"/>
    </row>
    <row r="133" spans="1:36" s="1" customFormat="1" ht="15">
      <c r="B133" s="3" t="s">
        <v>124</v>
      </c>
      <c r="C133" s="177" t="s">
        <v>125</v>
      </c>
      <c r="D133" s="178">
        <f>SUM(D7:D132)</f>
        <v>552</v>
      </c>
      <c r="F133" s="175">
        <f>SUM(F7:F132)</f>
        <v>1357.1258</v>
      </c>
      <c r="G133" s="97"/>
      <c r="H133" s="2">
        <f>SUM(H7:H132)</f>
        <v>527</v>
      </c>
      <c r="I133" s="97"/>
      <c r="J133" s="2">
        <f t="shared" ref="J133:Y133" si="26">SUM(J7:J132)</f>
        <v>28</v>
      </c>
      <c r="K133" s="2">
        <f t="shared" si="26"/>
        <v>21</v>
      </c>
      <c r="L133" s="2">
        <f t="shared" si="26"/>
        <v>8</v>
      </c>
      <c r="M133" s="2">
        <f t="shared" si="26"/>
        <v>8</v>
      </c>
      <c r="N133" s="2">
        <f t="shared" si="26"/>
        <v>46</v>
      </c>
      <c r="O133" s="2">
        <f t="shared" si="26"/>
        <v>9</v>
      </c>
      <c r="P133" s="2">
        <f t="shared" si="26"/>
        <v>4</v>
      </c>
      <c r="Q133" s="2">
        <f t="shared" si="26"/>
        <v>14</v>
      </c>
      <c r="R133" s="2">
        <f t="shared" si="26"/>
        <v>34</v>
      </c>
      <c r="S133" s="2">
        <f t="shared" si="26"/>
        <v>127</v>
      </c>
      <c r="T133" s="2">
        <f t="shared" si="26"/>
        <v>124</v>
      </c>
      <c r="U133" s="2">
        <f t="shared" si="26"/>
        <v>13</v>
      </c>
      <c r="V133" s="2">
        <f t="shared" si="26"/>
        <v>41</v>
      </c>
      <c r="W133" s="2">
        <f t="shared" si="26"/>
        <v>25</v>
      </c>
      <c r="X133" s="2">
        <f t="shared" si="26"/>
        <v>19</v>
      </c>
      <c r="Y133" s="2">
        <f t="shared" si="26"/>
        <v>6</v>
      </c>
    </row>
    <row r="134" spans="1:36" s="1" customFormat="1" ht="15">
      <c r="B134" s="3" t="s">
        <v>123</v>
      </c>
      <c r="E134" s="174">
        <v>0.15</v>
      </c>
      <c r="F134" s="175">
        <f>F133*E134</f>
        <v>203.56887</v>
      </c>
      <c r="G134" s="97"/>
      <c r="I134" s="97"/>
    </row>
    <row r="135" spans="1:36" s="1" customFormat="1" ht="15">
      <c r="B135" s="3" t="s">
        <v>126</v>
      </c>
      <c r="F135" s="176">
        <f>F133-F134</f>
        <v>1153.55693</v>
      </c>
      <c r="G135" s="97"/>
      <c r="I135" s="97"/>
    </row>
    <row r="136" spans="1:36" s="1" customFormat="1" ht="15">
      <c r="G136" s="97"/>
      <c r="I136" s="97"/>
    </row>
    <row r="137" spans="1:36" s="1" customFormat="1" ht="15">
      <c r="G137" s="97"/>
      <c r="I137" s="97"/>
    </row>
    <row r="138" spans="1:36" s="1" customFormat="1" ht="15">
      <c r="G138" s="97"/>
      <c r="I138" s="97"/>
    </row>
    <row r="139" spans="1:36" s="1" customFormat="1" ht="15">
      <c r="G139" s="97"/>
      <c r="I139" s="97"/>
    </row>
    <row r="140" spans="1:36" s="1" customFormat="1" ht="15">
      <c r="G140" s="97"/>
      <c r="I140" s="97"/>
    </row>
    <row r="141" spans="1:36" s="1" customFormat="1" ht="15">
      <c r="G141" s="97"/>
      <c r="I141" s="97"/>
    </row>
    <row r="142" spans="1:36" s="1" customFormat="1" ht="15">
      <c r="G142" s="97"/>
      <c r="I142" s="97"/>
    </row>
    <row r="143" spans="1:36" s="1" customFormat="1" ht="15">
      <c r="G143" s="97"/>
      <c r="I143" s="97"/>
    </row>
    <row r="144" spans="1:36" s="1" customFormat="1" ht="15">
      <c r="G144" s="97"/>
      <c r="I144" s="97"/>
    </row>
    <row r="145" spans="7:9" s="1" customFormat="1" ht="15">
      <c r="G145" s="97"/>
      <c r="I145" s="97"/>
    </row>
    <row r="146" spans="7:9" s="1" customFormat="1" ht="15">
      <c r="G146" s="97"/>
      <c r="I146" s="97"/>
    </row>
    <row r="147" spans="7:9" s="1" customFormat="1" ht="15">
      <c r="G147" s="97"/>
      <c r="I147" s="97"/>
    </row>
    <row r="148" spans="7:9" s="1" customFormat="1" ht="15">
      <c r="G148" s="97"/>
      <c r="I148" s="97"/>
    </row>
    <row r="149" spans="7:9" s="1" customFormat="1" ht="15">
      <c r="G149" s="97"/>
      <c r="I149" s="97"/>
    </row>
    <row r="150" spans="7:9" s="1" customFormat="1" ht="15">
      <c r="G150" s="97"/>
      <c r="I150" s="97"/>
    </row>
    <row r="151" spans="7:9" s="1" customFormat="1" ht="15">
      <c r="G151" s="97"/>
      <c r="I151" s="97"/>
    </row>
    <row r="152" spans="7:9" s="1" customFormat="1" ht="15">
      <c r="G152" s="97"/>
      <c r="I152" s="97"/>
    </row>
    <row r="153" spans="7:9" s="1" customFormat="1" ht="15">
      <c r="G153" s="97"/>
      <c r="I153" s="97"/>
    </row>
    <row r="154" spans="7:9" s="1" customFormat="1" ht="15">
      <c r="G154" s="97"/>
      <c r="I154" s="97"/>
    </row>
    <row r="155" spans="7:9" s="1" customFormat="1" ht="15">
      <c r="G155" s="97"/>
      <c r="I155" s="97"/>
    </row>
    <row r="156" spans="7:9" s="1" customFormat="1" ht="15">
      <c r="G156" s="97"/>
      <c r="I156" s="97"/>
    </row>
    <row r="157" spans="7:9" s="1" customFormat="1" ht="15">
      <c r="G157" s="97"/>
      <c r="I157" s="97"/>
    </row>
    <row r="158" spans="7:9" s="1" customFormat="1" ht="15">
      <c r="G158" s="97"/>
      <c r="I158" s="97"/>
    </row>
    <row r="159" spans="7:9" s="1" customFormat="1" ht="15">
      <c r="G159" s="97"/>
      <c r="I159" s="97"/>
    </row>
    <row r="160" spans="7:9" s="1" customFormat="1" ht="15">
      <c r="G160" s="97"/>
      <c r="I160" s="97"/>
    </row>
    <row r="161" spans="7:9" s="1" customFormat="1" ht="15">
      <c r="G161" s="97"/>
      <c r="I161" s="97"/>
    </row>
    <row r="162" spans="7:9" s="1" customFormat="1" ht="15">
      <c r="G162" s="97"/>
      <c r="I162" s="97"/>
    </row>
    <row r="163" spans="7:9" s="1" customFormat="1" ht="15">
      <c r="G163" s="97"/>
      <c r="I163" s="97"/>
    </row>
    <row r="164" spans="7:9" s="1" customFormat="1" ht="15">
      <c r="G164" s="97"/>
      <c r="I164" s="97"/>
    </row>
    <row r="165" spans="7:9" s="1" customFormat="1" ht="15">
      <c r="G165" s="97"/>
      <c r="I165" s="97"/>
    </row>
    <row r="166" spans="7:9" s="1" customFormat="1" ht="15">
      <c r="G166" s="97"/>
      <c r="I166" s="97"/>
    </row>
    <row r="167" spans="7:9" s="1" customFormat="1" ht="15">
      <c r="G167" s="97"/>
      <c r="I167" s="97"/>
    </row>
    <row r="168" spans="7:9" s="1" customFormat="1" ht="15">
      <c r="G168" s="97"/>
      <c r="I168" s="97"/>
    </row>
    <row r="169" spans="7:9" s="1" customFormat="1" ht="15">
      <c r="G169" s="97"/>
      <c r="I169" s="97"/>
    </row>
    <row r="170" spans="7:9" s="1" customFormat="1" ht="15">
      <c r="G170" s="97"/>
      <c r="I170" s="97"/>
    </row>
    <row r="171" spans="7:9" s="1" customFormat="1" ht="15">
      <c r="G171" s="97"/>
      <c r="I171" s="97"/>
    </row>
    <row r="172" spans="7:9" s="1" customFormat="1" ht="15">
      <c r="G172" s="97"/>
      <c r="I172" s="97"/>
    </row>
    <row r="173" spans="7:9" s="1" customFormat="1" ht="15">
      <c r="G173" s="97"/>
      <c r="I173" s="97"/>
    </row>
    <row r="174" spans="7:9" s="1" customFormat="1" ht="15">
      <c r="G174" s="97"/>
      <c r="I174" s="97"/>
    </row>
    <row r="175" spans="7:9" s="1" customFormat="1" ht="15">
      <c r="G175" s="97"/>
      <c r="I175" s="97"/>
    </row>
    <row r="176" spans="7:9" s="1" customFormat="1" ht="15">
      <c r="G176" s="97"/>
      <c r="I176" s="97"/>
    </row>
    <row r="177" spans="7:9" s="1" customFormat="1" ht="15">
      <c r="G177" s="97"/>
      <c r="I177" s="97"/>
    </row>
    <row r="178" spans="7:9" s="1" customFormat="1" ht="15">
      <c r="G178" s="97"/>
      <c r="I178" s="97"/>
    </row>
    <row r="179" spans="7:9" s="1" customFormat="1" ht="15">
      <c r="G179" s="97"/>
      <c r="I179" s="97"/>
    </row>
    <row r="180" spans="7:9" s="1" customFormat="1" ht="15">
      <c r="G180" s="97"/>
      <c r="I180" s="97"/>
    </row>
    <row r="181" spans="7:9" s="1" customFormat="1" ht="15">
      <c r="G181" s="97"/>
      <c r="I181" s="97"/>
    </row>
    <row r="182" spans="7:9" s="1" customFormat="1" ht="15">
      <c r="G182" s="97"/>
      <c r="I182" s="97"/>
    </row>
    <row r="183" spans="7:9" s="1" customFormat="1" ht="15">
      <c r="G183" s="97"/>
      <c r="I183" s="97"/>
    </row>
    <row r="184" spans="7:9" s="1" customFormat="1" ht="15">
      <c r="G184" s="97"/>
      <c r="I184" s="97"/>
    </row>
    <row r="185" spans="7:9" s="1" customFormat="1" ht="15">
      <c r="G185" s="97"/>
      <c r="I185" s="97"/>
    </row>
    <row r="186" spans="7:9" s="1" customFormat="1" ht="15">
      <c r="G186" s="97"/>
      <c r="I186" s="97"/>
    </row>
    <row r="187" spans="7:9" s="1" customFormat="1" ht="15">
      <c r="G187" s="97"/>
      <c r="I187" s="97"/>
    </row>
    <row r="188" spans="7:9" s="1" customFormat="1" ht="15">
      <c r="G188" s="97"/>
      <c r="I188" s="97"/>
    </row>
    <row r="189" spans="7:9" s="1" customFormat="1" ht="15">
      <c r="G189" s="97"/>
      <c r="I189" s="97"/>
    </row>
    <row r="190" spans="7:9" s="1" customFormat="1" ht="15">
      <c r="G190" s="97"/>
      <c r="I190" s="97"/>
    </row>
    <row r="191" spans="7:9" s="1" customFormat="1" ht="15">
      <c r="G191" s="97"/>
      <c r="I191" s="97"/>
    </row>
    <row r="192" spans="7:9" s="1" customFormat="1" ht="15">
      <c r="G192" s="97"/>
      <c r="I192" s="97"/>
    </row>
    <row r="193" spans="7:9" s="1" customFormat="1" ht="15">
      <c r="G193" s="97"/>
      <c r="I193" s="97"/>
    </row>
    <row r="194" spans="7:9" s="1" customFormat="1" ht="15">
      <c r="G194" s="97"/>
      <c r="I194" s="97"/>
    </row>
    <row r="195" spans="7:9" s="1" customFormat="1" ht="15">
      <c r="G195" s="97"/>
      <c r="I195" s="97"/>
    </row>
    <row r="196" spans="7:9" s="1" customFormat="1" ht="15">
      <c r="G196" s="97"/>
      <c r="I196" s="97"/>
    </row>
    <row r="197" spans="7:9" s="1" customFormat="1" ht="15">
      <c r="G197" s="97"/>
      <c r="I197" s="97"/>
    </row>
    <row r="198" spans="7:9" s="1" customFormat="1" ht="15">
      <c r="G198" s="97"/>
      <c r="I198" s="97"/>
    </row>
    <row r="199" spans="7:9" s="1" customFormat="1" ht="15">
      <c r="G199" s="97"/>
      <c r="I199" s="97"/>
    </row>
    <row r="200" spans="7:9" s="1" customFormat="1" ht="15">
      <c r="G200" s="97"/>
      <c r="I200" s="97"/>
    </row>
    <row r="201" spans="7:9" s="1" customFormat="1" ht="15">
      <c r="G201" s="97"/>
      <c r="I201" s="97"/>
    </row>
    <row r="202" spans="7:9" s="1" customFormat="1" ht="15">
      <c r="G202" s="97"/>
      <c r="I202" s="97"/>
    </row>
    <row r="203" spans="7:9" s="1" customFormat="1" ht="15">
      <c r="G203" s="97"/>
      <c r="I203" s="97"/>
    </row>
    <row r="204" spans="7:9" s="1" customFormat="1" ht="15">
      <c r="G204" s="97"/>
      <c r="I204" s="97"/>
    </row>
    <row r="205" spans="7:9" s="1" customFormat="1" ht="15">
      <c r="G205" s="97"/>
      <c r="I205" s="97"/>
    </row>
    <row r="206" spans="7:9" s="1" customFormat="1" ht="15">
      <c r="G206" s="97"/>
      <c r="I206" s="97"/>
    </row>
    <row r="207" spans="7:9" s="1" customFormat="1" ht="15">
      <c r="G207" s="97"/>
      <c r="I207" s="97"/>
    </row>
    <row r="208" spans="7:9" s="1" customFormat="1" ht="15">
      <c r="G208" s="97"/>
      <c r="I208" s="97"/>
    </row>
    <row r="209" spans="7:9" s="1" customFormat="1" ht="15">
      <c r="G209" s="97"/>
      <c r="I209" s="97"/>
    </row>
    <row r="210" spans="7:9" s="1" customFormat="1" ht="15">
      <c r="G210" s="97"/>
      <c r="I210" s="97"/>
    </row>
    <row r="211" spans="7:9" s="1" customFormat="1" ht="15">
      <c r="G211" s="97"/>
      <c r="I211" s="97"/>
    </row>
    <row r="212" spans="7:9" s="1" customFormat="1" ht="15">
      <c r="G212" s="97"/>
      <c r="I212" s="97"/>
    </row>
    <row r="213" spans="7:9" s="1" customFormat="1" ht="15">
      <c r="G213" s="97"/>
      <c r="I213" s="97"/>
    </row>
    <row r="214" spans="7:9" s="1" customFormat="1" ht="15">
      <c r="G214" s="97"/>
      <c r="I214" s="97"/>
    </row>
    <row r="215" spans="7:9" s="1" customFormat="1" ht="15">
      <c r="G215" s="97"/>
      <c r="I215" s="97"/>
    </row>
    <row r="216" spans="7:9" s="1" customFormat="1" ht="15">
      <c r="G216" s="97"/>
      <c r="I216" s="97"/>
    </row>
    <row r="217" spans="7:9" s="1" customFormat="1" ht="15">
      <c r="G217" s="97"/>
      <c r="I217" s="97"/>
    </row>
    <row r="218" spans="7:9" s="1" customFormat="1" ht="15">
      <c r="G218" s="97"/>
      <c r="I218" s="97"/>
    </row>
    <row r="219" spans="7:9" s="1" customFormat="1" ht="15">
      <c r="G219" s="97"/>
      <c r="I219" s="97"/>
    </row>
    <row r="220" spans="7:9" s="1" customFormat="1" ht="15">
      <c r="G220" s="97"/>
      <c r="I220" s="97"/>
    </row>
    <row r="221" spans="7:9" s="1" customFormat="1" ht="15">
      <c r="G221" s="97"/>
      <c r="I221" s="97"/>
    </row>
    <row r="222" spans="7:9" s="1" customFormat="1" ht="15">
      <c r="G222" s="97"/>
      <c r="I222" s="97"/>
    </row>
    <row r="223" spans="7:9" s="1" customFormat="1" ht="15">
      <c r="G223" s="97"/>
      <c r="I223" s="97"/>
    </row>
    <row r="224" spans="7:9" s="1" customFormat="1" ht="15">
      <c r="G224" s="97"/>
      <c r="I224" s="97"/>
    </row>
    <row r="225" spans="7:9" s="1" customFormat="1" ht="15">
      <c r="G225" s="97"/>
      <c r="I225" s="97"/>
    </row>
    <row r="226" spans="7:9" s="1" customFormat="1" ht="15">
      <c r="G226" s="97"/>
      <c r="I226" s="97"/>
    </row>
    <row r="227" spans="7:9" s="1" customFormat="1" ht="15">
      <c r="G227" s="97"/>
      <c r="I227" s="97"/>
    </row>
    <row r="228" spans="7:9" s="1" customFormat="1" ht="15">
      <c r="G228" s="97"/>
      <c r="I228" s="97"/>
    </row>
    <row r="229" spans="7:9" s="1" customFormat="1" ht="15">
      <c r="G229" s="97"/>
      <c r="I229" s="97"/>
    </row>
    <row r="230" spans="7:9" s="1" customFormat="1" ht="15">
      <c r="G230" s="97"/>
      <c r="I230" s="97"/>
    </row>
    <row r="231" spans="7:9" s="1" customFormat="1" ht="15">
      <c r="G231" s="97"/>
      <c r="I231" s="97"/>
    </row>
    <row r="232" spans="7:9" s="1" customFormat="1" ht="15">
      <c r="G232" s="97"/>
      <c r="I232" s="97"/>
    </row>
    <row r="233" spans="7:9" s="1" customFormat="1" ht="15">
      <c r="G233" s="97"/>
      <c r="I233" s="97"/>
    </row>
    <row r="234" spans="7:9" s="1" customFormat="1" ht="15">
      <c r="G234" s="97"/>
      <c r="I234" s="97"/>
    </row>
    <row r="235" spans="7:9" s="1" customFormat="1" ht="15">
      <c r="G235" s="97"/>
      <c r="I235" s="97"/>
    </row>
    <row r="236" spans="7:9" s="1" customFormat="1" ht="15">
      <c r="G236" s="97"/>
      <c r="I236" s="97"/>
    </row>
    <row r="237" spans="7:9" s="1" customFormat="1" ht="15">
      <c r="G237" s="97"/>
      <c r="I237" s="97"/>
    </row>
    <row r="238" spans="7:9" s="1" customFormat="1" ht="15">
      <c r="G238" s="97"/>
      <c r="I238" s="97"/>
    </row>
    <row r="239" spans="7:9" s="1" customFormat="1" ht="15">
      <c r="G239" s="97"/>
      <c r="I239" s="97"/>
    </row>
    <row r="240" spans="7:9" s="1" customFormat="1" ht="15">
      <c r="G240" s="97"/>
      <c r="I240" s="97"/>
    </row>
    <row r="241" spans="7:9" s="1" customFormat="1" ht="15">
      <c r="G241" s="97"/>
      <c r="I241" s="97"/>
    </row>
    <row r="242" spans="7:9" s="1" customFormat="1" ht="15">
      <c r="G242" s="97"/>
      <c r="I242" s="97"/>
    </row>
    <row r="243" spans="7:9" s="1" customFormat="1" ht="15">
      <c r="G243" s="97"/>
      <c r="I243" s="97"/>
    </row>
    <row r="244" spans="7:9" s="1" customFormat="1" ht="15">
      <c r="G244" s="97"/>
      <c r="I244" s="97"/>
    </row>
    <row r="245" spans="7:9" s="1" customFormat="1" ht="15">
      <c r="G245" s="97"/>
      <c r="I245" s="97"/>
    </row>
    <row r="246" spans="7:9" s="1" customFormat="1" ht="15">
      <c r="G246" s="97"/>
      <c r="I246" s="97"/>
    </row>
    <row r="247" spans="7:9" s="1" customFormat="1" ht="15">
      <c r="G247" s="97"/>
      <c r="I247" s="97"/>
    </row>
    <row r="248" spans="7:9" s="1" customFormat="1" ht="15">
      <c r="G248" s="97"/>
      <c r="I248" s="97"/>
    </row>
    <row r="249" spans="7:9" s="1" customFormat="1" ht="15">
      <c r="G249" s="97"/>
      <c r="I249" s="97"/>
    </row>
    <row r="250" spans="7:9" s="1" customFormat="1" ht="15">
      <c r="G250" s="97"/>
      <c r="I250" s="97"/>
    </row>
    <row r="251" spans="7:9" s="1" customFormat="1" ht="15">
      <c r="G251" s="97"/>
      <c r="I251" s="97"/>
    </row>
    <row r="252" spans="7:9" s="1" customFormat="1" ht="15">
      <c r="G252" s="97"/>
      <c r="I252" s="97"/>
    </row>
    <row r="253" spans="7:9" s="1" customFormat="1" ht="15">
      <c r="G253" s="97"/>
      <c r="I253" s="97"/>
    </row>
    <row r="254" spans="7:9" s="1" customFormat="1" ht="15">
      <c r="G254" s="97"/>
      <c r="I254" s="97"/>
    </row>
    <row r="255" spans="7:9" s="1" customFormat="1" ht="15">
      <c r="G255" s="97"/>
      <c r="I255" s="97"/>
    </row>
    <row r="256" spans="7:9" s="1" customFormat="1" ht="15">
      <c r="G256" s="97"/>
      <c r="I256" s="97"/>
    </row>
    <row r="257" spans="1:25" s="1" customFormat="1" ht="15">
      <c r="G257" s="97"/>
      <c r="I257" s="97"/>
    </row>
    <row r="258" spans="1:25" s="1" customFormat="1" ht="15">
      <c r="G258" s="97"/>
      <c r="I258" s="97"/>
    </row>
    <row r="259" spans="1:25" s="1" customFormat="1" ht="15">
      <c r="G259" s="97"/>
      <c r="I259" s="97"/>
    </row>
    <row r="260" spans="1:25" ht="15">
      <c r="A260" s="8"/>
      <c r="C260" s="8"/>
      <c r="D260" s="8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">
      <c r="A261" s="8"/>
      <c r="C261" s="8"/>
      <c r="D261" s="8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">
      <c r="A262" s="8"/>
      <c r="C262" s="8"/>
      <c r="D262" s="8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">
      <c r="A263" s="8"/>
      <c r="C263" s="8"/>
      <c r="D263" s="8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">
      <c r="A264" s="8"/>
      <c r="C264" s="8"/>
      <c r="D264" s="8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">
      <c r="A265" s="8"/>
      <c r="C265" s="8"/>
      <c r="D265" s="8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">
      <c r="A266" s="8"/>
      <c r="C266" s="8"/>
      <c r="D266" s="8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">
      <c r="A267" s="8"/>
      <c r="C267" s="8"/>
      <c r="D267" s="8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">
      <c r="A268" s="8"/>
      <c r="C268" s="8"/>
      <c r="D268" s="8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">
      <c r="A269" s="8"/>
      <c r="C269" s="8"/>
      <c r="D269" s="8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">
      <c r="A270" s="8"/>
      <c r="C270" s="8"/>
      <c r="D270" s="8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">
      <c r="A271" s="8"/>
      <c r="C271" s="8"/>
      <c r="D271" s="8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">
      <c r="A272" s="8"/>
      <c r="C272" s="8"/>
      <c r="D272" s="8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">
      <c r="A273" s="8"/>
      <c r="C273" s="8"/>
      <c r="D273" s="8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">
      <c r="A274" s="8"/>
      <c r="C274" s="8"/>
      <c r="D274" s="8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">
      <c r="A275" s="8"/>
      <c r="C275" s="8"/>
      <c r="D275" s="8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">
      <c r="A276" s="8"/>
      <c r="C276" s="8"/>
      <c r="D276" s="8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">
      <c r="A277" s="8"/>
      <c r="C277" s="8"/>
      <c r="D277" s="8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">
      <c r="A278" s="8"/>
      <c r="C278" s="8"/>
      <c r="D278" s="8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">
      <c r="A279" s="8"/>
      <c r="C279" s="8"/>
      <c r="D279" s="8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">
      <c r="A280" s="8"/>
      <c r="C280" s="8"/>
      <c r="D280" s="8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">
      <c r="A281" s="8"/>
      <c r="C281" s="8"/>
      <c r="D281" s="8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">
      <c r="A282" s="8"/>
      <c r="C282" s="8"/>
      <c r="D282" s="8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">
      <c r="A283" s="8"/>
      <c r="C283" s="8"/>
      <c r="D283" s="8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">
      <c r="A284" s="8"/>
      <c r="C284" s="8"/>
      <c r="D284" s="8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">
      <c r="A285" s="8"/>
      <c r="C285" s="8"/>
      <c r="D285" s="8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">
      <c r="A286" s="8"/>
      <c r="C286" s="8"/>
      <c r="D286" s="8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">
      <c r="A287" s="8"/>
      <c r="C287" s="8"/>
      <c r="D287" s="8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">
      <c r="A288" s="8"/>
      <c r="C288" s="8"/>
      <c r="D288" s="8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">
      <c r="A289" s="8"/>
      <c r="C289" s="8"/>
      <c r="D289" s="8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">
      <c r="A290" s="8"/>
      <c r="C290" s="8"/>
      <c r="D290" s="8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">
      <c r="A291" s="8"/>
      <c r="C291" s="8"/>
      <c r="D291" s="8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">
      <c r="A292" s="8"/>
      <c r="C292" s="8"/>
      <c r="D292" s="8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">
      <c r="A293" s="8"/>
      <c r="C293" s="8"/>
      <c r="D293" s="8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">
      <c r="A294" s="8"/>
      <c r="C294" s="8"/>
      <c r="D294" s="8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">
      <c r="A295" s="8"/>
      <c r="C295" s="8"/>
      <c r="D295" s="8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">
      <c r="A296" s="8"/>
      <c r="C296" s="8"/>
      <c r="D296" s="8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">
      <c r="A297" s="8"/>
      <c r="C297" s="8"/>
      <c r="D297" s="8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">
      <c r="A298" s="8"/>
      <c r="C298" s="8"/>
      <c r="D298" s="8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">
      <c r="A299" s="8"/>
      <c r="C299" s="8"/>
      <c r="D299" s="8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">
      <c r="A300" s="8"/>
      <c r="C300" s="8"/>
      <c r="D300" s="8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">
      <c r="A301" s="8"/>
      <c r="C301" s="8"/>
      <c r="D301" s="8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">
      <c r="A302" s="8"/>
      <c r="C302" s="8"/>
      <c r="D302" s="8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">
      <c r="A303" s="8"/>
      <c r="C303" s="8"/>
      <c r="D303" s="8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">
      <c r="A304" s="8"/>
      <c r="C304" s="8"/>
      <c r="D304" s="8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">
      <c r="A305" s="8"/>
      <c r="C305" s="8"/>
      <c r="D305" s="8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">
      <c r="A306" s="8"/>
      <c r="C306" s="8"/>
      <c r="D306" s="8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">
      <c r="A307" s="8"/>
      <c r="C307" s="8"/>
      <c r="D307" s="8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">
      <c r="A308" s="8"/>
      <c r="C308" s="8"/>
      <c r="D308" s="8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">
      <c r="A309" s="8"/>
      <c r="C309" s="8"/>
      <c r="D309" s="8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">
      <c r="A310" s="8"/>
      <c r="C310" s="8"/>
      <c r="D310" s="8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">
      <c r="A311" s="8"/>
      <c r="C311" s="8"/>
      <c r="D311" s="8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">
      <c r="A312" s="8"/>
      <c r="C312" s="8"/>
      <c r="D312" s="8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">
      <c r="A313" s="8"/>
      <c r="C313" s="8"/>
      <c r="D313" s="8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">
      <c r="A314" s="8"/>
      <c r="C314" s="8"/>
      <c r="D314" s="8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">
      <c r="A315" s="8"/>
      <c r="C315" s="8"/>
      <c r="D315" s="8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">
      <c r="A316" s="8"/>
      <c r="C316" s="8"/>
      <c r="D316" s="8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">
      <c r="A317" s="8"/>
      <c r="C317" s="8"/>
      <c r="D317" s="8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">
      <c r="A318" s="8"/>
      <c r="C318" s="8"/>
      <c r="D318" s="8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">
      <c r="A319" s="8"/>
      <c r="C319" s="8"/>
      <c r="D319" s="8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">
      <c r="A320" s="8"/>
      <c r="C320" s="8"/>
      <c r="D320" s="8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">
      <c r="A321" s="8"/>
      <c r="C321" s="8"/>
      <c r="D321" s="8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">
      <c r="A322" s="8"/>
      <c r="C322" s="8"/>
      <c r="D322" s="8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">
      <c r="A323" s="8"/>
      <c r="C323" s="8"/>
      <c r="D323" s="8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">
      <c r="A324" s="8"/>
      <c r="C324" s="8"/>
      <c r="D324" s="8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">
      <c r="A325" s="8"/>
      <c r="C325" s="8"/>
      <c r="D325" s="8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">
      <c r="A326" s="8"/>
      <c r="C326" s="8"/>
      <c r="D326" s="8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">
      <c r="A327" s="8"/>
      <c r="C327" s="8"/>
      <c r="D327" s="8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">
      <c r="A328" s="8"/>
      <c r="C328" s="8"/>
      <c r="D328" s="8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">
      <c r="A329" s="8"/>
      <c r="C329" s="8"/>
      <c r="D329" s="8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">
      <c r="A330" s="8"/>
      <c r="C330" s="8"/>
      <c r="D330" s="8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">
      <c r="A331" s="8"/>
      <c r="C331" s="8"/>
      <c r="D331" s="8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">
      <c r="A332" s="8"/>
      <c r="C332" s="8"/>
      <c r="D332" s="8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">
      <c r="A333" s="8"/>
      <c r="C333" s="8"/>
      <c r="D333" s="8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">
      <c r="A334" s="8"/>
      <c r="C334" s="8"/>
      <c r="D334" s="8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">
      <c r="A335" s="8"/>
      <c r="C335" s="8"/>
      <c r="D335" s="8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">
      <c r="A336" s="8"/>
      <c r="C336" s="8"/>
      <c r="D336" s="8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">
      <c r="A337" s="8"/>
      <c r="C337" s="8"/>
      <c r="D337" s="8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">
      <c r="A338" s="8"/>
      <c r="C338" s="8"/>
      <c r="D338" s="8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">
      <c r="A339" s="8"/>
      <c r="C339" s="8"/>
      <c r="D339" s="8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">
      <c r="A340" s="8"/>
      <c r="C340" s="8"/>
      <c r="D340" s="8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">
      <c r="A341" s="8"/>
      <c r="C341" s="8"/>
      <c r="D341" s="8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">
      <c r="A342" s="8"/>
      <c r="C342" s="8"/>
      <c r="D342" s="8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">
      <c r="A343" s="8"/>
      <c r="C343" s="8"/>
      <c r="D343" s="8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">
      <c r="A344" s="8"/>
      <c r="C344" s="8"/>
      <c r="D344" s="8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">
      <c r="A345" s="8"/>
      <c r="C345" s="8"/>
      <c r="D345" s="8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">
      <c r="A346" s="8"/>
      <c r="C346" s="8"/>
      <c r="D346" s="8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">
      <c r="A347" s="8"/>
      <c r="C347" s="8"/>
      <c r="D347" s="8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">
      <c r="A348" s="8"/>
      <c r="C348" s="8"/>
      <c r="D348" s="8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">
      <c r="A349" s="8"/>
      <c r="C349" s="8"/>
      <c r="D349" s="8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">
      <c r="A350" s="8"/>
      <c r="C350" s="8"/>
      <c r="D350" s="8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">
      <c r="A351" s="8"/>
      <c r="C351" s="8"/>
      <c r="D351" s="8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">
      <c r="A352" s="8"/>
      <c r="C352" s="8"/>
      <c r="D352" s="8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">
      <c r="A353" s="8"/>
      <c r="C353" s="8"/>
      <c r="D353" s="8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">
      <c r="A354" s="8"/>
      <c r="C354" s="8"/>
      <c r="D354" s="8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">
      <c r="A355" s="8"/>
      <c r="C355" s="8"/>
      <c r="D355" s="8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">
      <c r="A356" s="8"/>
      <c r="C356" s="8"/>
      <c r="D356" s="8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">
      <c r="A357" s="8"/>
      <c r="C357" s="8"/>
      <c r="D357" s="8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">
      <c r="A358" s="8"/>
      <c r="C358" s="8"/>
      <c r="D358" s="8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">
      <c r="A359" s="8"/>
      <c r="C359" s="8"/>
      <c r="D359" s="8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">
      <c r="A360" s="8"/>
      <c r="C360" s="8"/>
      <c r="D360" s="8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">
      <c r="A361" s="8"/>
      <c r="C361" s="8"/>
      <c r="D361" s="8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">
      <c r="A362" s="8"/>
      <c r="C362" s="8"/>
      <c r="D362" s="8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">
      <c r="A363" s="8"/>
      <c r="C363" s="8"/>
      <c r="D363" s="8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">
      <c r="A364" s="8"/>
      <c r="C364" s="8"/>
      <c r="D364" s="8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">
      <c r="A365" s="8"/>
      <c r="C365" s="8"/>
      <c r="D365" s="8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">
      <c r="A366" s="8"/>
      <c r="C366" s="8"/>
      <c r="D366" s="8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">
      <c r="A367" s="8"/>
      <c r="C367" s="8"/>
      <c r="D367" s="8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">
      <c r="A368" s="8"/>
      <c r="C368" s="8"/>
      <c r="D368" s="8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">
      <c r="A369" s="8"/>
      <c r="C369" s="8"/>
      <c r="D369" s="8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">
      <c r="A370" s="8"/>
      <c r="C370" s="8"/>
      <c r="D370" s="8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">
      <c r="A371" s="8"/>
      <c r="C371" s="8"/>
      <c r="D371" s="8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">
      <c r="A372" s="8"/>
      <c r="C372" s="8"/>
      <c r="D372" s="8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">
      <c r="A373" s="8"/>
      <c r="C373" s="8"/>
      <c r="D373" s="8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">
      <c r="A374" s="8"/>
      <c r="C374" s="8"/>
      <c r="D374" s="8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">
      <c r="A375" s="8"/>
      <c r="C375" s="8"/>
      <c r="D375" s="8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">
      <c r="A376" s="8"/>
      <c r="C376" s="8"/>
      <c r="D376" s="8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">
      <c r="A377" s="8"/>
      <c r="C377" s="8"/>
      <c r="D377" s="8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">
      <c r="A378" s="8"/>
      <c r="C378" s="8"/>
      <c r="D378" s="8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">
      <c r="A379" s="8"/>
      <c r="C379" s="8"/>
      <c r="D379" s="8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">
      <c r="A380" s="8"/>
      <c r="C380" s="8"/>
      <c r="D380" s="8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">
      <c r="A381" s="8"/>
      <c r="C381" s="8"/>
      <c r="D381" s="8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">
      <c r="A382" s="8"/>
      <c r="C382" s="8"/>
      <c r="D382" s="8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">
      <c r="A383" s="8"/>
      <c r="C383" s="8"/>
      <c r="D383" s="8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">
      <c r="A384" s="8"/>
      <c r="C384" s="8"/>
      <c r="D384" s="8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">
      <c r="A385" s="8"/>
      <c r="C385" s="8"/>
      <c r="D385" s="8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">
      <c r="A386" s="8"/>
      <c r="C386" s="8"/>
      <c r="D386" s="8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">
      <c r="A387" s="8"/>
      <c r="C387" s="8"/>
      <c r="D387" s="8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">
      <c r="A388" s="8"/>
      <c r="C388" s="8"/>
      <c r="D388" s="8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">
      <c r="A389" s="8"/>
      <c r="C389" s="8"/>
      <c r="D389" s="8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">
      <c r="A390" s="8"/>
      <c r="C390" s="8"/>
      <c r="D390" s="8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">
      <c r="A391" s="8"/>
      <c r="C391" s="8"/>
      <c r="D391" s="8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">
      <c r="A392" s="8"/>
      <c r="C392" s="8"/>
      <c r="D392" s="8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">
      <c r="A393" s="8"/>
      <c r="C393" s="8"/>
      <c r="D393" s="8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">
      <c r="A394" s="8"/>
      <c r="C394" s="8"/>
      <c r="D394" s="8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">
      <c r="A395" s="8"/>
      <c r="C395" s="8"/>
      <c r="D395" s="8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">
      <c r="A396" s="8"/>
      <c r="C396" s="8"/>
      <c r="D396" s="8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">
      <c r="A397" s="8"/>
      <c r="C397" s="8"/>
      <c r="D397" s="8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">
      <c r="A398" s="8"/>
      <c r="C398" s="8"/>
      <c r="D398" s="8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">
      <c r="A399" s="8"/>
      <c r="C399" s="8"/>
      <c r="D399" s="8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">
      <c r="A400" s="8"/>
      <c r="C400" s="8"/>
      <c r="D400" s="8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">
      <c r="A401" s="8"/>
      <c r="C401" s="8"/>
      <c r="D401" s="8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">
      <c r="A402" s="8"/>
      <c r="C402" s="8"/>
      <c r="D402" s="8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">
      <c r="A403" s="8"/>
      <c r="C403" s="8"/>
      <c r="D403" s="8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">
      <c r="A404" s="8"/>
      <c r="C404" s="8"/>
      <c r="D404" s="8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">
      <c r="A405" s="8"/>
      <c r="C405" s="8"/>
      <c r="D405" s="8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">
      <c r="A406" s="8"/>
      <c r="C406" s="8"/>
      <c r="D406" s="8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">
      <c r="A407" s="8"/>
      <c r="C407" s="8"/>
      <c r="D407" s="8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">
      <c r="A408" s="8"/>
      <c r="C408" s="8"/>
      <c r="D408" s="8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">
      <c r="A409" s="8"/>
      <c r="C409" s="8"/>
      <c r="D409" s="8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">
      <c r="A410" s="8"/>
      <c r="C410" s="8"/>
      <c r="D410" s="8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">
      <c r="A411" s="8"/>
      <c r="C411" s="8"/>
      <c r="D411" s="8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">
      <c r="A412" s="8"/>
      <c r="C412" s="8"/>
      <c r="D412" s="8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">
      <c r="A413" s="8"/>
      <c r="C413" s="8"/>
      <c r="D413" s="8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">
      <c r="A414" s="8"/>
      <c r="C414" s="8"/>
      <c r="D414" s="8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">
      <c r="A415" s="8"/>
      <c r="C415" s="8"/>
      <c r="D415" s="8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">
      <c r="A416" s="8"/>
      <c r="C416" s="8"/>
      <c r="D416" s="8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">
      <c r="A417" s="8"/>
      <c r="C417" s="8"/>
      <c r="D417" s="8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">
      <c r="A418" s="8"/>
      <c r="C418" s="8"/>
      <c r="D418" s="8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">
      <c r="A419" s="8"/>
      <c r="C419" s="8"/>
      <c r="D419" s="8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">
      <c r="A420" s="8"/>
      <c r="C420" s="8"/>
      <c r="D420" s="8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">
      <c r="A421" s="8"/>
      <c r="C421" s="8"/>
      <c r="D421" s="8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">
      <c r="A422" s="8"/>
      <c r="C422" s="8"/>
      <c r="D422" s="8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">
      <c r="A423" s="8"/>
      <c r="C423" s="8"/>
      <c r="D423" s="8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">
      <c r="A424" s="8"/>
      <c r="C424" s="8"/>
      <c r="D424" s="8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">
      <c r="A425" s="8"/>
      <c r="C425" s="8"/>
      <c r="D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">
      <c r="A426" s="8"/>
      <c r="C426" s="8"/>
      <c r="D426" s="8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">
      <c r="A427" s="8"/>
      <c r="C427" s="8"/>
      <c r="D427" s="8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">
      <c r="A428" s="8"/>
      <c r="C428" s="8"/>
      <c r="D428" s="8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">
      <c r="A429" s="8"/>
      <c r="C429" s="8"/>
      <c r="D429" s="8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">
      <c r="A430" s="8"/>
      <c r="C430" s="8"/>
      <c r="D430" s="8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">
      <c r="A431" s="8"/>
      <c r="C431" s="8"/>
      <c r="D431" s="8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">
      <c r="A432" s="8"/>
      <c r="C432" s="8"/>
      <c r="D432" s="8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">
      <c r="A433" s="8"/>
      <c r="C433" s="8"/>
      <c r="D433" s="8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">
      <c r="A434" s="8"/>
      <c r="C434" s="8"/>
      <c r="D434" s="8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">
      <c r="A435" s="8"/>
      <c r="C435" s="8"/>
      <c r="D435" s="8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">
      <c r="A436" s="8"/>
      <c r="C436" s="8"/>
      <c r="D436" s="8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">
      <c r="A437" s="8"/>
      <c r="C437" s="8"/>
      <c r="D437" s="8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">
      <c r="A438" s="8"/>
      <c r="C438" s="8"/>
      <c r="D438" s="8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">
      <c r="A439" s="8"/>
      <c r="C439" s="8"/>
      <c r="D439" s="8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">
      <c r="A440" s="8"/>
      <c r="C440" s="8"/>
      <c r="D440" s="8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">
      <c r="A441" s="8"/>
      <c r="C441" s="8"/>
      <c r="D441" s="8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">
      <c r="A442" s="8"/>
      <c r="C442" s="8"/>
      <c r="D442" s="8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">
      <c r="A443" s="8"/>
      <c r="C443" s="8"/>
      <c r="D443" s="8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">
      <c r="A444" s="8"/>
      <c r="C444" s="8"/>
      <c r="D444" s="8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">
      <c r="A445" s="8"/>
      <c r="C445" s="8"/>
      <c r="D445" s="8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">
      <c r="A446" s="8"/>
      <c r="C446" s="8"/>
      <c r="D446" s="8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">
      <c r="A447" s="8"/>
      <c r="C447" s="8"/>
      <c r="D447" s="8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">
      <c r="A448" s="8"/>
      <c r="C448" s="8"/>
      <c r="D448" s="8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">
      <c r="A449" s="8"/>
      <c r="C449" s="8"/>
      <c r="D449" s="8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">
      <c r="A450" s="8"/>
      <c r="C450" s="8"/>
      <c r="D450" s="8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">
      <c r="A451" s="8"/>
      <c r="C451" s="8"/>
      <c r="D451" s="8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">
      <c r="A452" s="8"/>
      <c r="C452" s="8"/>
      <c r="D452" s="8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">
      <c r="A453" s="8"/>
      <c r="C453" s="8"/>
      <c r="D453" s="8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">
      <c r="A454" s="8"/>
      <c r="C454" s="8"/>
      <c r="D454" s="8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">
      <c r="A455" s="8"/>
      <c r="C455" s="8"/>
      <c r="D455" s="8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">
      <c r="A456" s="8"/>
      <c r="C456" s="8"/>
      <c r="D456" s="8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">
      <c r="A457" s="8"/>
      <c r="C457" s="8"/>
      <c r="D457" s="8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">
      <c r="A458" s="8"/>
      <c r="C458" s="8"/>
      <c r="D458" s="8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">
      <c r="A459" s="8"/>
      <c r="C459" s="8"/>
      <c r="D459" s="8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">
      <c r="A460" s="8"/>
      <c r="C460" s="8"/>
      <c r="D460" s="8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">
      <c r="A461" s="8"/>
      <c r="C461" s="8"/>
      <c r="D461" s="8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">
      <c r="A462" s="8"/>
      <c r="C462" s="8"/>
      <c r="D462" s="8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">
      <c r="A463" s="8"/>
      <c r="C463" s="8"/>
      <c r="D463" s="8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">
      <c r="A464" s="8"/>
      <c r="C464" s="8"/>
      <c r="D464" s="8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">
      <c r="A465" s="8"/>
      <c r="C465" s="8"/>
      <c r="D465" s="8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">
      <c r="A466" s="8"/>
      <c r="C466" s="8"/>
      <c r="D466" s="8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">
      <c r="A467" s="8"/>
      <c r="C467" s="8"/>
      <c r="D467" s="8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">
      <c r="A468" s="8"/>
      <c r="C468" s="8"/>
      <c r="D468" s="8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">
      <c r="A469" s="8"/>
      <c r="C469" s="8"/>
      <c r="D469" s="8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">
      <c r="A470" s="8"/>
      <c r="C470" s="8"/>
      <c r="D470" s="8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">
      <c r="A471" s="8"/>
      <c r="C471" s="8"/>
      <c r="D471" s="8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">
      <c r="A472" s="8"/>
      <c r="C472" s="8"/>
      <c r="D472" s="8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">
      <c r="A473" s="8"/>
      <c r="C473" s="8"/>
      <c r="D473" s="8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">
      <c r="A474" s="8"/>
      <c r="C474" s="8"/>
      <c r="D474" s="8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">
      <c r="A475" s="8"/>
      <c r="C475" s="8"/>
      <c r="D475" s="8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">
      <c r="A476" s="8"/>
      <c r="C476" s="8"/>
      <c r="D476" s="8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">
      <c r="A477" s="8"/>
      <c r="C477" s="8"/>
      <c r="D477" s="8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">
      <c r="A478" s="8"/>
      <c r="C478" s="8"/>
      <c r="D478" s="8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">
      <c r="A479" s="8"/>
      <c r="C479" s="8"/>
      <c r="D479" s="8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">
      <c r="A480" s="8"/>
      <c r="C480" s="8"/>
      <c r="D480" s="8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">
      <c r="A481" s="8"/>
      <c r="C481" s="8"/>
      <c r="D481" s="8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">
      <c r="A482" s="8"/>
      <c r="C482" s="8"/>
      <c r="D482" s="8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">
      <c r="A483" s="8"/>
      <c r="C483" s="8"/>
      <c r="D483" s="8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">
      <c r="A484" s="8"/>
      <c r="C484" s="8"/>
      <c r="D484" s="8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">
      <c r="A485" s="8"/>
      <c r="C485" s="8"/>
      <c r="D485" s="8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">
      <c r="A486" s="8"/>
      <c r="C486" s="8"/>
      <c r="D486" s="8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">
      <c r="A487" s="8"/>
      <c r="C487" s="8"/>
      <c r="D487" s="8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">
      <c r="A488" s="8"/>
      <c r="C488" s="8"/>
      <c r="D488" s="8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">
      <c r="A489" s="8"/>
      <c r="C489" s="8"/>
      <c r="D489" s="8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">
      <c r="A490" s="8"/>
      <c r="C490" s="8"/>
      <c r="D490" s="8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">
      <c r="A491" s="8"/>
      <c r="C491" s="8"/>
      <c r="D491" s="8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">
      <c r="A492" s="8"/>
      <c r="C492" s="8"/>
      <c r="D492" s="8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">
      <c r="A493" s="8"/>
      <c r="C493" s="8"/>
      <c r="D493" s="8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">
      <c r="A494" s="8"/>
      <c r="C494" s="8"/>
      <c r="D494" s="8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">
      <c r="A495" s="8"/>
      <c r="C495" s="8"/>
      <c r="D495" s="8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">
      <c r="A496" s="8"/>
      <c r="C496" s="8"/>
      <c r="D496" s="8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">
      <c r="A497" s="8"/>
      <c r="C497" s="8"/>
      <c r="D497" s="8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">
      <c r="A498" s="8"/>
      <c r="C498" s="8"/>
      <c r="D498" s="8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">
      <c r="A499" s="8"/>
      <c r="C499" s="8"/>
      <c r="D499" s="8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">
      <c r="A500" s="8"/>
      <c r="C500" s="8"/>
      <c r="D500" s="8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">
      <c r="A501" s="8"/>
      <c r="C501" s="8"/>
      <c r="D501" s="8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">
      <c r="A502" s="8"/>
      <c r="C502" s="8"/>
      <c r="D502" s="8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">
      <c r="A503" s="8"/>
      <c r="C503" s="8"/>
      <c r="D503" s="8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">
      <c r="A504" s="8"/>
      <c r="C504" s="8"/>
      <c r="D504" s="8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">
      <c r="A505" s="8"/>
      <c r="C505" s="8"/>
      <c r="D505" s="8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">
      <c r="A506" s="8"/>
      <c r="C506" s="8"/>
      <c r="D506" s="8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">
      <c r="A507" s="8"/>
      <c r="C507" s="8"/>
      <c r="D507" s="8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">
      <c r="A508" s="8"/>
      <c r="C508" s="8"/>
      <c r="D508" s="8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">
      <c r="A509" s="8"/>
      <c r="C509" s="8"/>
      <c r="D509" s="8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">
      <c r="A510" s="8"/>
      <c r="C510" s="8"/>
      <c r="D510" s="8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">
      <c r="A511" s="8"/>
      <c r="C511" s="8"/>
      <c r="D511" s="8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">
      <c r="A512" s="8"/>
      <c r="C512" s="8"/>
      <c r="D512" s="8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">
      <c r="A513" s="8"/>
      <c r="C513" s="8"/>
      <c r="D513" s="8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">
      <c r="A514" s="8"/>
      <c r="C514" s="8"/>
      <c r="D514" s="8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">
      <c r="A515" s="8"/>
      <c r="C515" s="8"/>
      <c r="D515" s="8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">
      <c r="A516" s="8"/>
      <c r="C516" s="8"/>
      <c r="D516" s="8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">
      <c r="A517" s="8"/>
      <c r="C517" s="8"/>
      <c r="D517" s="8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">
      <c r="A518" s="8"/>
      <c r="C518" s="8"/>
      <c r="D518" s="8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">
      <c r="A519" s="8"/>
      <c r="C519" s="8"/>
      <c r="D519" s="8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">
      <c r="A520" s="8"/>
      <c r="C520" s="8"/>
      <c r="D520" s="8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">
      <c r="A521" s="8"/>
      <c r="C521" s="8"/>
      <c r="D521" s="8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">
      <c r="A522" s="8"/>
      <c r="C522" s="8"/>
      <c r="D522" s="8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">
      <c r="A523" s="8"/>
      <c r="C523" s="8"/>
      <c r="D523" s="8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">
      <c r="A524" s="8"/>
      <c r="C524" s="8"/>
      <c r="D524" s="8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">
      <c r="A525" s="8"/>
      <c r="C525" s="8"/>
      <c r="D525" s="8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">
      <c r="A526" s="8"/>
      <c r="C526" s="8"/>
      <c r="D526" s="8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">
      <c r="A527" s="8"/>
      <c r="C527" s="8"/>
      <c r="D527" s="8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">
      <c r="A528" s="8"/>
      <c r="C528" s="8"/>
      <c r="D528" s="8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">
      <c r="A529" s="8"/>
      <c r="C529" s="8"/>
      <c r="D529" s="8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">
      <c r="A530" s="8"/>
      <c r="C530" s="8"/>
      <c r="D530" s="8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">
      <c r="A531" s="8"/>
      <c r="C531" s="8"/>
      <c r="D531" s="8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">
      <c r="A532" s="8"/>
      <c r="C532" s="8"/>
      <c r="D532" s="8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">
      <c r="A533" s="8"/>
      <c r="C533" s="8"/>
      <c r="D533" s="8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">
      <c r="A534" s="8"/>
      <c r="C534" s="8"/>
      <c r="D534" s="8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">
      <c r="A535" s="8"/>
      <c r="C535" s="8"/>
      <c r="D535" s="8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">
      <c r="A536" s="8"/>
      <c r="C536" s="8"/>
      <c r="D536" s="8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">
      <c r="A537" s="8"/>
      <c r="C537" s="8"/>
      <c r="D537" s="8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">
      <c r="A538" s="8"/>
      <c r="C538" s="8"/>
      <c r="D538" s="8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">
      <c r="A539" s="8"/>
      <c r="C539" s="8"/>
      <c r="D539" s="8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">
      <c r="A540" s="8"/>
      <c r="C540" s="8"/>
      <c r="D540" s="8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">
      <c r="A541" s="8"/>
      <c r="C541" s="8"/>
      <c r="D541" s="8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">
      <c r="A542" s="8"/>
      <c r="C542" s="8"/>
      <c r="D542" s="8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">
      <c r="A543" s="8"/>
      <c r="C543" s="8"/>
      <c r="D543" s="8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">
      <c r="A544" s="8"/>
      <c r="C544" s="8"/>
      <c r="D544" s="8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">
      <c r="A545" s="8"/>
      <c r="C545" s="8"/>
      <c r="D545" s="8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">
      <c r="A546" s="8"/>
      <c r="C546" s="8"/>
      <c r="D546" s="8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">
      <c r="A547" s="8"/>
      <c r="C547" s="8"/>
      <c r="D547" s="8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">
      <c r="A548" s="8"/>
      <c r="C548" s="8"/>
      <c r="D548" s="8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">
      <c r="A549" s="8"/>
      <c r="C549" s="8"/>
      <c r="D549" s="8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">
      <c r="A550" s="8"/>
      <c r="C550" s="8"/>
      <c r="D550" s="8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">
      <c r="A551" s="8"/>
      <c r="C551" s="8"/>
      <c r="D551" s="8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">
      <c r="A552" s="8"/>
      <c r="C552" s="8"/>
      <c r="D552" s="8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">
      <c r="A553" s="8"/>
      <c r="C553" s="8"/>
      <c r="D553" s="8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">
      <c r="A554" s="8"/>
      <c r="C554" s="8"/>
      <c r="D554" s="8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">
      <c r="A555" s="8"/>
      <c r="C555" s="8"/>
      <c r="D555" s="8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">
      <c r="A556" s="8"/>
      <c r="C556" s="8"/>
      <c r="D556" s="8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">
      <c r="A557" s="8"/>
      <c r="C557" s="8"/>
      <c r="D557" s="8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">
      <c r="A558" s="8"/>
      <c r="C558" s="8"/>
      <c r="D558" s="8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">
      <c r="A559" s="8"/>
      <c r="C559" s="8"/>
      <c r="D559" s="8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">
      <c r="A560" s="8"/>
      <c r="C560" s="8"/>
      <c r="D560" s="8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">
      <c r="A561" s="8"/>
      <c r="C561" s="8"/>
      <c r="D561" s="8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">
      <c r="A562" s="8"/>
      <c r="C562" s="8"/>
      <c r="D562" s="8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">
      <c r="A563" s="8"/>
      <c r="C563" s="8"/>
      <c r="D563" s="8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">
      <c r="A564" s="8"/>
      <c r="C564" s="8"/>
      <c r="D564" s="8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">
      <c r="A565" s="8"/>
      <c r="C565" s="8"/>
      <c r="D565" s="8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">
      <c r="A566" s="8"/>
      <c r="C566" s="8"/>
      <c r="D566" s="8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">
      <c r="A567" s="8"/>
      <c r="C567" s="8"/>
      <c r="D567" s="8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">
      <c r="A568" s="8"/>
      <c r="C568" s="8"/>
      <c r="D568" s="8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">
      <c r="A569" s="8"/>
      <c r="C569" s="8"/>
      <c r="D569" s="8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">
      <c r="A570" s="8"/>
      <c r="C570" s="8"/>
      <c r="D570" s="8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">
      <c r="A571" s="8"/>
      <c r="C571" s="8"/>
      <c r="D571" s="8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">
      <c r="A572" s="8"/>
      <c r="C572" s="8"/>
      <c r="D572" s="8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">
      <c r="A573" s="8"/>
      <c r="C573" s="8"/>
      <c r="D573" s="8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">
      <c r="A574" s="8"/>
      <c r="C574" s="8"/>
      <c r="D574" s="8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">
      <c r="A575" s="8"/>
      <c r="C575" s="8"/>
      <c r="D575" s="8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">
      <c r="A576" s="8"/>
      <c r="C576" s="8"/>
      <c r="D576" s="8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">
      <c r="A577" s="8"/>
      <c r="C577" s="8"/>
      <c r="D577" s="8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">
      <c r="A578" s="8"/>
      <c r="C578" s="8"/>
      <c r="D578" s="8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">
      <c r="A579" s="8"/>
      <c r="C579" s="8"/>
      <c r="D579" s="8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">
      <c r="A580" s="8"/>
      <c r="C580" s="8"/>
      <c r="D580" s="8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">
      <c r="A581" s="8"/>
      <c r="C581" s="8"/>
      <c r="D581" s="8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">
      <c r="A582" s="8"/>
      <c r="C582" s="8"/>
      <c r="D582" s="8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">
      <c r="A583" s="8"/>
      <c r="C583" s="8"/>
      <c r="D583" s="8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">
      <c r="A584" s="8"/>
      <c r="C584" s="8"/>
      <c r="D584" s="8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">
      <c r="A585" s="8"/>
      <c r="C585" s="8"/>
      <c r="D585" s="8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">
      <c r="A586" s="8"/>
      <c r="C586" s="8"/>
      <c r="D586" s="8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">
      <c r="A587" s="8"/>
      <c r="C587" s="8"/>
      <c r="D587" s="8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">
      <c r="A588" s="8"/>
      <c r="C588" s="8"/>
      <c r="D588" s="8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">
      <c r="A589" s="8"/>
      <c r="C589" s="8"/>
      <c r="D589" s="8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">
      <c r="A590" s="8"/>
      <c r="C590" s="8"/>
      <c r="D590" s="8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">
      <c r="A591" s="8"/>
      <c r="C591" s="8"/>
      <c r="D591" s="8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">
      <c r="A592" s="8"/>
      <c r="C592" s="8"/>
      <c r="D592" s="8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">
      <c r="A593" s="8"/>
      <c r="C593" s="8"/>
      <c r="D593" s="8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">
      <c r="A594" s="8"/>
      <c r="C594" s="8"/>
      <c r="D594" s="8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">
      <c r="A595" s="8"/>
      <c r="C595" s="8"/>
      <c r="D595" s="8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">
      <c r="A596" s="8"/>
      <c r="C596" s="8"/>
      <c r="D596" s="8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">
      <c r="A597" s="8"/>
      <c r="C597" s="8"/>
      <c r="D597" s="8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">
      <c r="A598" s="8"/>
      <c r="C598" s="8"/>
      <c r="D598" s="8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">
      <c r="A599" s="8"/>
      <c r="C599" s="8"/>
      <c r="D599" s="8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">
      <c r="A600" s="8"/>
      <c r="C600" s="8"/>
      <c r="D600" s="8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">
      <c r="A601" s="8"/>
      <c r="C601" s="8"/>
      <c r="D601" s="8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">
      <c r="A602" s="8"/>
      <c r="C602" s="8"/>
      <c r="D602" s="8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">
      <c r="A603" s="8"/>
      <c r="C603" s="8"/>
      <c r="D603" s="8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">
      <c r="A604" s="8"/>
      <c r="C604" s="8"/>
      <c r="D604" s="8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">
      <c r="A605" s="8"/>
      <c r="C605" s="8"/>
      <c r="D605" s="8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">
      <c r="A606" s="8"/>
      <c r="C606" s="8"/>
      <c r="D606" s="8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">
      <c r="A607" s="8"/>
      <c r="C607" s="8"/>
      <c r="D607" s="8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">
      <c r="A608" s="8"/>
      <c r="C608" s="8"/>
      <c r="D608" s="8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">
      <c r="A609" s="8"/>
      <c r="C609" s="8"/>
      <c r="D609" s="8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">
      <c r="A610" s="8"/>
      <c r="C610" s="8"/>
      <c r="D610" s="8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">
      <c r="A611" s="8"/>
      <c r="C611" s="8"/>
      <c r="D611" s="8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">
      <c r="A612" s="8"/>
      <c r="C612" s="8"/>
      <c r="D612" s="8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">
      <c r="A613" s="8"/>
      <c r="C613" s="8"/>
      <c r="D613" s="8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">
      <c r="A614" s="8"/>
      <c r="C614" s="8"/>
      <c r="D614" s="8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">
      <c r="A615" s="8"/>
      <c r="C615" s="8"/>
      <c r="D615" s="8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">
      <c r="A616" s="8"/>
      <c r="C616" s="8"/>
      <c r="D616" s="8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">
      <c r="A617" s="8"/>
      <c r="C617" s="8"/>
      <c r="D617" s="8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">
      <c r="A618" s="8"/>
      <c r="C618" s="8"/>
      <c r="D618" s="8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">
      <c r="A619" s="8"/>
      <c r="C619" s="8"/>
      <c r="D619" s="8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">
      <c r="A620" s="8"/>
      <c r="C620" s="8"/>
      <c r="D620" s="8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">
      <c r="A621" s="8"/>
      <c r="C621" s="8"/>
      <c r="D621" s="8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">
      <c r="A622" s="8"/>
      <c r="C622" s="8"/>
      <c r="D622" s="8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">
      <c r="A623" s="8"/>
      <c r="C623" s="8"/>
      <c r="D623" s="8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">
      <c r="A624" s="8"/>
      <c r="C624" s="8"/>
      <c r="D624" s="8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">
      <c r="A625" s="8"/>
      <c r="C625" s="8"/>
      <c r="D625" s="8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">
      <c r="A626" s="8"/>
      <c r="C626" s="8"/>
      <c r="D626" s="8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">
      <c r="A627" s="8"/>
      <c r="C627" s="8"/>
      <c r="D627" s="8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">
      <c r="A628" s="8"/>
      <c r="C628" s="8"/>
      <c r="D628" s="8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">
      <c r="A629" s="8"/>
      <c r="C629" s="8"/>
      <c r="D629" s="8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">
      <c r="A630" s="8"/>
      <c r="C630" s="8"/>
      <c r="D630" s="8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">
      <c r="A631" s="8"/>
      <c r="C631" s="8"/>
      <c r="D631" s="8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">
      <c r="A632" s="8"/>
      <c r="C632" s="8"/>
      <c r="D632" s="8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">
      <c r="A633" s="8"/>
      <c r="C633" s="8"/>
      <c r="D633" s="8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">
      <c r="A634" s="8"/>
      <c r="C634" s="8"/>
      <c r="D634" s="8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">
      <c r="A635" s="8"/>
      <c r="C635" s="8"/>
      <c r="D635" s="8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">
      <c r="A636" s="8"/>
      <c r="C636" s="8"/>
      <c r="D636" s="8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">
      <c r="A637" s="8"/>
      <c r="C637" s="8"/>
      <c r="D637" s="8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">
      <c r="A638" s="8"/>
      <c r="C638" s="8"/>
      <c r="D638" s="8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">
      <c r="A639" s="8"/>
      <c r="C639" s="8"/>
      <c r="D639" s="8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">
      <c r="A640" s="8"/>
      <c r="C640" s="8"/>
      <c r="D640" s="8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">
      <c r="A641" s="8"/>
      <c r="C641" s="8"/>
      <c r="D641" s="8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">
      <c r="A642" s="8"/>
      <c r="C642" s="8"/>
      <c r="D642" s="8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">
      <c r="A643" s="8"/>
      <c r="C643" s="8"/>
      <c r="D643" s="8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">
      <c r="A644" s="8"/>
      <c r="C644" s="8"/>
      <c r="D644" s="8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">
      <c r="A645" s="8"/>
      <c r="C645" s="8"/>
      <c r="D645" s="8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">
      <c r="A646" s="8"/>
      <c r="C646" s="8"/>
      <c r="D646" s="8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">
      <c r="A647" s="8"/>
      <c r="C647" s="8"/>
      <c r="D647" s="8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">
      <c r="A648" s="8"/>
      <c r="C648" s="8"/>
      <c r="D648" s="8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">
      <c r="A649" s="8"/>
      <c r="C649" s="8"/>
      <c r="D649" s="8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">
      <c r="A650" s="8"/>
      <c r="C650" s="8"/>
      <c r="D650" s="8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">
      <c r="A651" s="8"/>
      <c r="C651" s="8"/>
      <c r="D651" s="8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">
      <c r="A652" s="8"/>
      <c r="C652" s="8"/>
      <c r="D652" s="8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">
      <c r="A653" s="8"/>
      <c r="C653" s="8"/>
      <c r="D653" s="8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">
      <c r="A654" s="8"/>
      <c r="C654" s="8"/>
      <c r="D654" s="8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">
      <c r="A655" s="8"/>
      <c r="C655" s="8"/>
      <c r="D655" s="8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">
      <c r="A656" s="8"/>
      <c r="C656" s="8"/>
      <c r="D656" s="8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">
      <c r="A657" s="8"/>
      <c r="C657" s="8"/>
      <c r="D657" s="8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">
      <c r="A658" s="8"/>
      <c r="C658" s="8"/>
      <c r="D658" s="8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">
      <c r="A659" s="8"/>
      <c r="C659" s="8"/>
      <c r="D659" s="8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">
      <c r="A660" s="8"/>
      <c r="C660" s="8"/>
      <c r="D660" s="8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">
      <c r="A661" s="8"/>
      <c r="C661" s="8"/>
      <c r="D661" s="8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">
      <c r="A662" s="8"/>
      <c r="C662" s="8"/>
      <c r="D662" s="8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">
      <c r="A663" s="8"/>
      <c r="C663" s="8"/>
      <c r="D663" s="8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">
      <c r="A664" s="8"/>
      <c r="C664" s="8"/>
      <c r="D664" s="8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">
      <c r="A665" s="8"/>
      <c r="C665" s="8"/>
      <c r="D665" s="8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">
      <c r="A666" s="8"/>
      <c r="C666" s="8"/>
      <c r="D666" s="8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">
      <c r="A667" s="8"/>
      <c r="C667" s="8"/>
      <c r="D667" s="8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">
      <c r="A668" s="8"/>
      <c r="C668" s="8"/>
      <c r="D668" s="8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">
      <c r="A669" s="8"/>
      <c r="C669" s="8"/>
      <c r="D669" s="8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">
      <c r="A670" s="8"/>
      <c r="C670" s="8"/>
      <c r="D670" s="8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">
      <c r="A671" s="8"/>
      <c r="C671" s="8"/>
      <c r="D671" s="8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">
      <c r="A672" s="8"/>
      <c r="C672" s="8"/>
      <c r="D672" s="8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">
      <c r="A673" s="8"/>
      <c r="C673" s="8"/>
      <c r="D673" s="8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">
      <c r="A674" s="8"/>
      <c r="C674" s="8"/>
      <c r="D674" s="8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">
      <c r="A675" s="8"/>
      <c r="C675" s="8"/>
      <c r="D675" s="8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">
      <c r="A676" s="8"/>
      <c r="C676" s="8"/>
      <c r="D676" s="8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">
      <c r="A677" s="8"/>
      <c r="C677" s="8"/>
      <c r="D677" s="8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">
      <c r="A678" s="8"/>
      <c r="C678" s="8"/>
      <c r="D678" s="8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">
      <c r="A679" s="8"/>
      <c r="C679" s="8"/>
      <c r="D679" s="8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">
      <c r="A680" s="8"/>
      <c r="C680" s="8"/>
      <c r="D680" s="8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">
      <c r="A681" s="8"/>
      <c r="C681" s="8"/>
      <c r="D681" s="8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">
      <c r="A682" s="8"/>
      <c r="C682" s="8"/>
      <c r="D682" s="8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">
      <c r="A683" s="8"/>
      <c r="C683" s="8"/>
      <c r="D683" s="8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">
      <c r="A684" s="8"/>
      <c r="C684" s="8"/>
      <c r="D684" s="8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">
      <c r="A685" s="8"/>
      <c r="C685" s="8"/>
      <c r="D685" s="8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">
      <c r="A686" s="8"/>
      <c r="C686" s="8"/>
      <c r="D686" s="8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">
      <c r="A687" s="8"/>
      <c r="C687" s="8"/>
      <c r="D687" s="8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">
      <c r="A688" s="8"/>
      <c r="C688" s="8"/>
      <c r="D688" s="8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">
      <c r="A689" s="8"/>
      <c r="C689" s="8"/>
      <c r="D689" s="8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">
      <c r="A690" s="8"/>
      <c r="C690" s="8"/>
      <c r="D690" s="8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">
      <c r="A691" s="8"/>
      <c r="C691" s="8"/>
      <c r="D691" s="8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">
      <c r="A692" s="8"/>
      <c r="C692" s="8"/>
      <c r="D692" s="8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">
      <c r="A693" s="8"/>
      <c r="C693" s="8"/>
      <c r="D693" s="8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">
      <c r="A694" s="8"/>
      <c r="C694" s="8"/>
      <c r="D694" s="8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">
      <c r="A695" s="8"/>
      <c r="C695" s="8"/>
      <c r="D695" s="8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">
      <c r="A696" s="8"/>
      <c r="C696" s="8"/>
      <c r="D696" s="8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">
      <c r="A697" s="8"/>
      <c r="C697" s="8"/>
      <c r="D697" s="8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">
      <c r="A698" s="8"/>
      <c r="C698" s="8"/>
      <c r="D698" s="8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">
      <c r="A699" s="8"/>
      <c r="C699" s="8"/>
      <c r="D699" s="8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">
      <c r="A700" s="8"/>
      <c r="C700" s="8"/>
      <c r="D700" s="8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">
      <c r="A701" s="8"/>
      <c r="C701" s="8"/>
      <c r="D701" s="8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">
      <c r="A702" s="8"/>
      <c r="C702" s="8"/>
      <c r="D702" s="8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">
      <c r="A703" s="8"/>
      <c r="C703" s="8"/>
      <c r="D703" s="8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">
      <c r="A704" s="8"/>
      <c r="C704" s="8"/>
      <c r="D704" s="8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">
      <c r="A705" s="8"/>
      <c r="C705" s="8"/>
      <c r="D705" s="8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">
      <c r="A706" s="8"/>
      <c r="C706" s="8"/>
      <c r="D706" s="8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">
      <c r="A707" s="8"/>
      <c r="C707" s="8"/>
      <c r="D707" s="8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">
      <c r="A708" s="8"/>
      <c r="C708" s="8"/>
      <c r="D708" s="8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">
      <c r="A709" s="8"/>
      <c r="C709" s="8"/>
      <c r="D709" s="8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">
      <c r="A710" s="8"/>
      <c r="C710" s="8"/>
      <c r="D710" s="8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">
      <c r="A711" s="8"/>
      <c r="C711" s="8"/>
      <c r="D711" s="8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">
      <c r="A712" s="8"/>
      <c r="C712" s="8"/>
      <c r="D712" s="8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">
      <c r="A713" s="8"/>
      <c r="C713" s="8"/>
      <c r="D713" s="8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">
      <c r="A714" s="8"/>
      <c r="C714" s="8"/>
      <c r="D714" s="8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">
      <c r="A715" s="8"/>
      <c r="C715" s="8"/>
      <c r="D715" s="8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">
      <c r="A716" s="8"/>
      <c r="C716" s="8"/>
      <c r="D716" s="8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">
      <c r="A717" s="8"/>
      <c r="C717" s="8"/>
      <c r="D717" s="8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">
      <c r="A718" s="8"/>
      <c r="C718" s="8"/>
      <c r="D718" s="8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">
      <c r="A719" s="8"/>
      <c r="C719" s="8"/>
      <c r="D719" s="8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">
      <c r="A720" s="8"/>
      <c r="C720" s="8"/>
      <c r="D720" s="8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">
      <c r="A721" s="8"/>
      <c r="C721" s="8"/>
      <c r="D721" s="8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">
      <c r="A722" s="8"/>
      <c r="C722" s="8"/>
      <c r="D722" s="8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">
      <c r="A723" s="8"/>
      <c r="C723" s="8"/>
      <c r="D723" s="8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">
      <c r="A724" s="8"/>
      <c r="C724" s="8"/>
      <c r="D724" s="8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">
      <c r="A725" s="8"/>
      <c r="C725" s="8"/>
      <c r="D725" s="8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">
      <c r="A726" s="8"/>
      <c r="C726" s="8"/>
      <c r="D726" s="8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">
      <c r="A727" s="8"/>
      <c r="C727" s="8"/>
      <c r="D727" s="8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">
      <c r="A728" s="8"/>
      <c r="C728" s="8"/>
      <c r="D728" s="8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">
      <c r="A729" s="8"/>
      <c r="C729" s="8"/>
      <c r="D729" s="8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">
      <c r="A730" s="8"/>
      <c r="C730" s="8"/>
      <c r="D730" s="8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">
      <c r="A731" s="8"/>
      <c r="C731" s="8"/>
      <c r="D731" s="8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">
      <c r="A732" s="8"/>
      <c r="C732" s="8"/>
      <c r="D732" s="8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">
      <c r="A733" s="8"/>
      <c r="C733" s="8"/>
      <c r="D733" s="8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">
      <c r="A734" s="8"/>
      <c r="C734" s="8"/>
      <c r="D734" s="8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">
      <c r="A735" s="8"/>
      <c r="C735" s="8"/>
      <c r="D735" s="8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">
      <c r="A736" s="8"/>
      <c r="C736" s="8"/>
      <c r="D736" s="8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">
      <c r="A737" s="8"/>
      <c r="C737" s="8"/>
      <c r="D737" s="8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">
      <c r="A738" s="8"/>
      <c r="C738" s="8"/>
      <c r="D738" s="8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">
      <c r="A739" s="8"/>
      <c r="C739" s="8"/>
      <c r="D739" s="8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">
      <c r="A740" s="8"/>
      <c r="C740" s="8"/>
      <c r="D740" s="8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">
      <c r="A741" s="8"/>
      <c r="C741" s="8"/>
      <c r="D741" s="8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">
      <c r="A742" s="8"/>
      <c r="C742" s="8"/>
      <c r="D742" s="8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">
      <c r="A743" s="8"/>
      <c r="C743" s="8"/>
      <c r="D743" s="8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">
      <c r="A744" s="8"/>
      <c r="C744" s="8"/>
      <c r="D744" s="8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">
      <c r="A745" s="8"/>
      <c r="C745" s="8"/>
      <c r="D745" s="8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">
      <c r="A746" s="8"/>
      <c r="C746" s="8"/>
      <c r="D746" s="8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">
      <c r="A747" s="8"/>
      <c r="C747" s="8"/>
      <c r="D747" s="8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">
      <c r="A748" s="8"/>
      <c r="C748" s="8"/>
      <c r="D748" s="8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">
      <c r="A749" s="8"/>
      <c r="C749" s="8"/>
      <c r="D749" s="8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">
      <c r="A750" s="8"/>
      <c r="C750" s="8"/>
      <c r="D750" s="8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">
      <c r="A751" s="8"/>
      <c r="C751" s="8"/>
      <c r="D751" s="8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">
      <c r="A752" s="8"/>
      <c r="C752" s="8"/>
      <c r="D752" s="8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">
      <c r="A753" s="8"/>
      <c r="C753" s="8"/>
      <c r="D753" s="8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">
      <c r="A754" s="8"/>
      <c r="C754" s="8"/>
      <c r="D754" s="8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">
      <c r="A755" s="8"/>
      <c r="C755" s="8"/>
      <c r="D755" s="8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">
      <c r="A756" s="8"/>
      <c r="C756" s="8"/>
      <c r="D756" s="8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">
      <c r="A757" s="8"/>
      <c r="C757" s="8"/>
      <c r="D757" s="8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">
      <c r="A758" s="8"/>
      <c r="C758" s="8"/>
      <c r="D758" s="8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">
      <c r="A759" s="8"/>
      <c r="C759" s="8"/>
      <c r="D759" s="8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">
      <c r="A760" s="8"/>
      <c r="C760" s="8"/>
      <c r="D760" s="8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">
      <c r="A761" s="8"/>
      <c r="C761" s="8"/>
      <c r="D761" s="8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">
      <c r="A762" s="8"/>
      <c r="C762" s="8"/>
      <c r="D762" s="8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">
      <c r="A763" s="8"/>
      <c r="C763" s="8"/>
      <c r="D763" s="8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">
      <c r="A764" s="8"/>
      <c r="C764" s="8"/>
      <c r="D764" s="8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">
      <c r="A765" s="8"/>
      <c r="C765" s="8"/>
      <c r="D765" s="8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">
      <c r="A766" s="8"/>
      <c r="C766" s="8"/>
      <c r="D766" s="8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">
      <c r="A767" s="8"/>
      <c r="C767" s="8"/>
      <c r="D767" s="8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">
      <c r="A768" s="8"/>
      <c r="C768" s="8"/>
      <c r="D768" s="8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">
      <c r="A769" s="8"/>
      <c r="C769" s="8"/>
      <c r="D769" s="8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">
      <c r="A770" s="8"/>
      <c r="C770" s="8"/>
      <c r="D770" s="8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">
      <c r="A771" s="8"/>
      <c r="C771" s="8"/>
      <c r="D771" s="8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">
      <c r="A772" s="8"/>
      <c r="C772" s="8"/>
      <c r="D772" s="8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">
      <c r="A773" s="8"/>
      <c r="C773" s="8"/>
      <c r="D773" s="8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">
      <c r="A774" s="8"/>
      <c r="C774" s="8"/>
      <c r="D774" s="8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">
      <c r="A775" s="8"/>
      <c r="C775" s="8"/>
      <c r="D775" s="8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">
      <c r="A776" s="8"/>
      <c r="C776" s="8"/>
      <c r="D776" s="8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">
      <c r="A777" s="8"/>
      <c r="C777" s="8"/>
      <c r="D777" s="8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">
      <c r="A778" s="8"/>
      <c r="C778" s="8"/>
      <c r="D778" s="8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">
      <c r="A779" s="8"/>
      <c r="C779" s="8"/>
      <c r="D779" s="8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">
      <c r="A780" s="8"/>
      <c r="C780" s="8"/>
      <c r="D780" s="8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">
      <c r="A781" s="8"/>
      <c r="C781" s="8"/>
      <c r="D781" s="8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">
      <c r="A782" s="8"/>
      <c r="C782" s="8"/>
      <c r="D782" s="8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">
      <c r="A783" s="8"/>
      <c r="C783" s="8"/>
      <c r="D783" s="8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">
      <c r="A784" s="8"/>
      <c r="C784" s="8"/>
      <c r="D784" s="8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">
      <c r="A785" s="8"/>
      <c r="C785" s="8"/>
      <c r="D785" s="8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">
      <c r="A786" s="8"/>
      <c r="C786" s="8"/>
      <c r="D786" s="8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">
      <c r="A787" s="8"/>
      <c r="C787" s="8"/>
      <c r="D787" s="8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">
      <c r="A788" s="8"/>
      <c r="C788" s="8"/>
      <c r="D788" s="8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">
      <c r="A789" s="8"/>
      <c r="C789" s="8"/>
      <c r="D789" s="8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">
      <c r="A790" s="8"/>
      <c r="C790" s="8"/>
      <c r="D790" s="8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">
      <c r="A791" s="8"/>
      <c r="C791" s="8"/>
      <c r="D791" s="8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">
      <c r="A792" s="8"/>
      <c r="C792" s="8"/>
      <c r="D792" s="8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">
      <c r="A793" s="8"/>
      <c r="C793" s="8"/>
      <c r="D793" s="8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">
      <c r="A794" s="8"/>
      <c r="C794" s="8"/>
      <c r="D794" s="8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">
      <c r="A795" s="8"/>
      <c r="C795" s="8"/>
      <c r="D795" s="8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">
      <c r="A796" s="8"/>
      <c r="C796" s="8"/>
      <c r="D796" s="8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">
      <c r="A797" s="8"/>
      <c r="C797" s="8"/>
      <c r="D797" s="8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">
      <c r="A798" s="8"/>
      <c r="C798" s="8"/>
      <c r="D798" s="8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">
      <c r="A799" s="8"/>
      <c r="C799" s="8"/>
      <c r="D799" s="8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">
      <c r="A800" s="8"/>
      <c r="C800" s="8"/>
      <c r="D800" s="8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">
      <c r="A801" s="8"/>
      <c r="C801" s="8"/>
      <c r="D801" s="8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">
      <c r="A802" s="8"/>
      <c r="C802" s="8"/>
      <c r="D802" s="8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">
      <c r="A803" s="8"/>
      <c r="C803" s="8"/>
      <c r="D803" s="8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">
      <c r="A804" s="8"/>
      <c r="C804" s="8"/>
      <c r="D804" s="8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">
      <c r="A805" s="8"/>
      <c r="C805" s="8"/>
      <c r="D805" s="8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">
      <c r="A806" s="8"/>
      <c r="C806" s="8"/>
      <c r="D806" s="8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">
      <c r="A807" s="8"/>
      <c r="C807" s="8"/>
      <c r="D807" s="8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">
      <c r="A808" s="8"/>
      <c r="C808" s="8"/>
      <c r="D808" s="8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">
      <c r="A809" s="8"/>
      <c r="C809" s="8"/>
      <c r="D809" s="8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">
      <c r="A810" s="8"/>
      <c r="C810" s="8"/>
      <c r="D810" s="8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">
      <c r="A811" s="8"/>
      <c r="C811" s="8"/>
      <c r="D811" s="8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">
      <c r="A812" s="8"/>
      <c r="C812" s="8"/>
      <c r="D812" s="8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">
      <c r="A813" s="8"/>
      <c r="C813" s="8"/>
      <c r="D813" s="8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">
      <c r="A814" s="8"/>
      <c r="C814" s="8"/>
      <c r="D814" s="8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">
      <c r="A815" s="8"/>
      <c r="C815" s="8"/>
      <c r="D815" s="8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">
      <c r="A816" s="8"/>
      <c r="C816" s="8"/>
      <c r="D816" s="8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">
      <c r="A817" s="8"/>
      <c r="C817" s="8"/>
      <c r="D817" s="8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">
      <c r="A818" s="8"/>
      <c r="C818" s="8"/>
      <c r="D818" s="8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">
      <c r="A819" s="8"/>
      <c r="C819" s="8"/>
      <c r="D819" s="8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">
      <c r="A820" s="8"/>
      <c r="C820" s="8"/>
      <c r="D820" s="8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">
      <c r="A821" s="8"/>
      <c r="C821" s="8"/>
      <c r="D821" s="8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">
      <c r="A822" s="8"/>
      <c r="C822" s="8"/>
      <c r="D822" s="8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">
      <c r="A823" s="8"/>
      <c r="C823" s="8"/>
      <c r="D823" s="8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">
      <c r="A824" s="8"/>
      <c r="C824" s="8"/>
      <c r="D824" s="8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">
      <c r="A825" s="8"/>
      <c r="C825" s="8"/>
      <c r="D825" s="8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">
      <c r="A826" s="8"/>
      <c r="C826" s="8"/>
      <c r="D826" s="8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">
      <c r="A827" s="8"/>
      <c r="C827" s="8"/>
      <c r="D827" s="8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">
      <c r="A828" s="8"/>
      <c r="C828" s="8"/>
      <c r="D828" s="8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">
      <c r="A829" s="8"/>
      <c r="C829" s="8"/>
      <c r="D829" s="8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">
      <c r="A830" s="8"/>
      <c r="C830" s="8"/>
      <c r="D830" s="8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">
      <c r="A831" s="8"/>
      <c r="C831" s="8"/>
      <c r="D831" s="8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">
      <c r="A832" s="8"/>
      <c r="C832" s="8"/>
      <c r="D832" s="8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">
      <c r="A833" s="8"/>
      <c r="C833" s="8"/>
      <c r="D833" s="8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">
      <c r="A834" s="8"/>
      <c r="C834" s="8"/>
      <c r="D834" s="8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">
      <c r="A835" s="8"/>
      <c r="C835" s="8"/>
      <c r="D835" s="8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">
      <c r="A836" s="8"/>
      <c r="C836" s="8"/>
      <c r="D836" s="8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">
      <c r="A837" s="8"/>
      <c r="C837" s="8"/>
      <c r="D837" s="8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">
      <c r="A838" s="8"/>
      <c r="C838" s="8"/>
      <c r="D838" s="8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">
      <c r="A839" s="8"/>
      <c r="C839" s="8"/>
      <c r="D839" s="8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">
      <c r="A840" s="8"/>
      <c r="C840" s="8"/>
      <c r="D840" s="8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">
      <c r="A841" s="8"/>
      <c r="C841" s="8"/>
      <c r="D841" s="8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">
      <c r="A842" s="8"/>
      <c r="C842" s="8"/>
      <c r="D842" s="8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">
      <c r="A843" s="8"/>
      <c r="C843" s="8"/>
      <c r="D843" s="8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">
      <c r="A844" s="8"/>
      <c r="C844" s="8"/>
      <c r="D844" s="8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">
      <c r="A845" s="8"/>
      <c r="C845" s="8"/>
      <c r="D845" s="8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">
      <c r="A846" s="8"/>
      <c r="C846" s="8"/>
      <c r="D846" s="8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">
      <c r="A847" s="8"/>
      <c r="C847" s="8"/>
      <c r="D847" s="8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">
      <c r="A848" s="8"/>
      <c r="C848" s="8"/>
      <c r="D848" s="8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">
      <c r="A849" s="8"/>
      <c r="C849" s="8"/>
      <c r="D849" s="8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">
      <c r="A850" s="8"/>
      <c r="C850" s="8"/>
      <c r="D850" s="8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">
      <c r="A851" s="8"/>
      <c r="C851" s="8"/>
      <c r="D851" s="8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">
      <c r="A852" s="8"/>
      <c r="C852" s="8"/>
      <c r="D852" s="8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">
      <c r="A853" s="8"/>
      <c r="C853" s="8"/>
      <c r="D853" s="8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">
      <c r="A854" s="8"/>
      <c r="C854" s="8"/>
      <c r="D854" s="8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">
      <c r="A855" s="8"/>
      <c r="C855" s="8"/>
      <c r="D855" s="8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">
      <c r="A856" s="8"/>
      <c r="C856" s="8"/>
      <c r="D856" s="8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">
      <c r="A857" s="8"/>
      <c r="C857" s="8"/>
      <c r="D857" s="8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">
      <c r="A858" s="8"/>
      <c r="C858" s="8"/>
      <c r="D858" s="8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">
      <c r="A859" s="8"/>
      <c r="C859" s="8"/>
      <c r="D859" s="8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">
      <c r="A860" s="8"/>
      <c r="C860" s="8"/>
      <c r="D860" s="8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">
      <c r="A861" s="8"/>
      <c r="C861" s="8"/>
      <c r="D861" s="8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">
      <c r="A862" s="8"/>
      <c r="C862" s="8"/>
      <c r="D862" s="8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">
      <c r="A863" s="8"/>
      <c r="C863" s="8"/>
      <c r="D863" s="8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">
      <c r="A864" s="8"/>
      <c r="C864" s="8"/>
      <c r="D864" s="8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">
      <c r="A865" s="8"/>
      <c r="C865" s="8"/>
      <c r="D865" s="8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">
      <c r="A866" s="8"/>
      <c r="C866" s="8"/>
      <c r="D866" s="8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">
      <c r="A867" s="8"/>
      <c r="C867" s="8"/>
      <c r="D867" s="8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">
      <c r="A868" s="8"/>
      <c r="C868" s="8"/>
      <c r="D868" s="8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">
      <c r="A869" s="8"/>
      <c r="C869" s="8"/>
      <c r="D869" s="8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">
      <c r="A870" s="8"/>
      <c r="C870" s="8"/>
      <c r="D870" s="8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">
      <c r="A871" s="8"/>
      <c r="C871" s="8"/>
      <c r="D871" s="8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">
      <c r="A872" s="8"/>
      <c r="C872" s="8"/>
      <c r="D872" s="8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">
      <c r="A873" s="8"/>
      <c r="C873" s="8"/>
      <c r="D873" s="8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">
      <c r="A874" s="8"/>
      <c r="C874" s="8"/>
      <c r="D874" s="8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">
      <c r="A875" s="8"/>
      <c r="C875" s="8"/>
      <c r="D875" s="8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">
      <c r="A876" s="8"/>
      <c r="C876" s="8"/>
      <c r="D876" s="8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">
      <c r="A877" s="8"/>
      <c r="C877" s="8"/>
      <c r="D877" s="8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">
      <c r="A878" s="8"/>
      <c r="C878" s="8"/>
      <c r="D878" s="8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">
      <c r="A879" s="8"/>
      <c r="C879" s="8"/>
      <c r="D879" s="8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">
      <c r="A880" s="8"/>
      <c r="C880" s="8"/>
      <c r="D880" s="8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">
      <c r="A881" s="8"/>
      <c r="C881" s="8"/>
      <c r="D881" s="8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">
      <c r="A882" s="8"/>
      <c r="C882" s="8"/>
      <c r="D882" s="8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">
      <c r="A883" s="8"/>
      <c r="C883" s="8"/>
      <c r="D883" s="8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">
      <c r="A884" s="8"/>
      <c r="C884" s="8"/>
      <c r="D884" s="8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">
      <c r="A885" s="8"/>
      <c r="C885" s="8"/>
      <c r="D885" s="8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">
      <c r="A886" s="8"/>
      <c r="C886" s="8"/>
      <c r="D886" s="8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">
      <c r="A887" s="8"/>
      <c r="C887" s="8"/>
      <c r="D887" s="8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">
      <c r="A888" s="8"/>
      <c r="C888" s="8"/>
      <c r="D888" s="8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">
      <c r="A889" s="8"/>
      <c r="C889" s="8"/>
      <c r="D889" s="8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">
      <c r="A890" s="8"/>
      <c r="C890" s="8"/>
      <c r="D890" s="8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">
      <c r="A891" s="8"/>
      <c r="C891" s="8"/>
      <c r="D891" s="8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">
      <c r="A892" s="8"/>
      <c r="C892" s="8"/>
      <c r="D892" s="8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">
      <c r="A893" s="8"/>
      <c r="C893" s="8"/>
      <c r="D893" s="8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">
      <c r="A894" s="8"/>
      <c r="C894" s="8"/>
      <c r="D894" s="8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">
      <c r="A895" s="8"/>
      <c r="C895" s="8"/>
      <c r="D895" s="8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">
      <c r="A896" s="8"/>
      <c r="C896" s="8"/>
      <c r="D896" s="8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">
      <c r="A897" s="8"/>
      <c r="C897" s="8"/>
      <c r="D897" s="8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">
      <c r="A898" s="8"/>
      <c r="C898" s="8"/>
      <c r="D898" s="8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">
      <c r="A899" s="8"/>
      <c r="C899" s="8"/>
      <c r="D899" s="8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">
      <c r="A900" s="8"/>
      <c r="C900" s="8"/>
      <c r="D900" s="8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">
      <c r="A901" s="8"/>
      <c r="C901" s="8"/>
      <c r="D901" s="8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">
      <c r="A902" s="8"/>
      <c r="C902" s="8"/>
      <c r="D902" s="8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">
      <c r="A903" s="8"/>
      <c r="C903" s="8"/>
      <c r="D903" s="8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">
      <c r="A904" s="8"/>
      <c r="C904" s="8"/>
      <c r="D904" s="8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">
      <c r="A905" s="8"/>
      <c r="C905" s="8"/>
      <c r="D905" s="8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">
      <c r="A906" s="8"/>
      <c r="C906" s="8"/>
      <c r="D906" s="8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">
      <c r="A907" s="8"/>
      <c r="C907" s="8"/>
      <c r="D907" s="8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">
      <c r="A908" s="8"/>
      <c r="C908" s="8"/>
      <c r="D908" s="8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">
      <c r="A909" s="8"/>
      <c r="C909" s="8"/>
      <c r="D909" s="8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">
      <c r="A910" s="8"/>
      <c r="C910" s="8"/>
      <c r="D910" s="8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">
      <c r="A911" s="8"/>
      <c r="C911" s="8"/>
      <c r="D911" s="8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">
      <c r="A912" s="8"/>
      <c r="C912" s="8"/>
      <c r="D912" s="8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">
      <c r="A913" s="8"/>
      <c r="C913" s="8"/>
      <c r="D913" s="8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">
      <c r="A914" s="8"/>
      <c r="C914" s="8"/>
      <c r="D914" s="8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">
      <c r="A915" s="8"/>
      <c r="C915" s="8"/>
      <c r="D915" s="8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">
      <c r="A916" s="8"/>
      <c r="C916" s="8"/>
      <c r="D916" s="8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">
      <c r="A917" s="8"/>
      <c r="C917" s="8"/>
      <c r="D917" s="8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">
      <c r="A918" s="8"/>
      <c r="C918" s="8"/>
      <c r="D918" s="8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">
      <c r="A919" s="8"/>
      <c r="C919" s="8"/>
      <c r="D919" s="8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">
      <c r="A920" s="8"/>
      <c r="C920" s="8"/>
      <c r="D920" s="8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">
      <c r="A921" s="8"/>
      <c r="C921" s="8"/>
      <c r="D921" s="8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">
      <c r="A922" s="8"/>
      <c r="C922" s="8"/>
      <c r="D922" s="8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">
      <c r="A923" s="8"/>
      <c r="C923" s="8"/>
      <c r="D923" s="8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">
      <c r="A924" s="8"/>
      <c r="C924" s="8"/>
      <c r="D924" s="8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">
      <c r="A925" s="8"/>
      <c r="C925" s="8"/>
      <c r="D925" s="8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">
      <c r="A926" s="8"/>
      <c r="C926" s="8"/>
      <c r="D926" s="8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">
      <c r="A927" s="8"/>
      <c r="C927" s="8"/>
      <c r="D927" s="8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">
      <c r="A928" s="8"/>
      <c r="C928" s="8"/>
      <c r="D928" s="8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">
      <c r="A929" s="8"/>
      <c r="C929" s="8"/>
      <c r="D929" s="8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">
      <c r="A930" s="8"/>
      <c r="C930" s="8"/>
      <c r="D930" s="8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">
      <c r="A931" s="8"/>
      <c r="C931" s="8"/>
      <c r="D931" s="8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">
      <c r="A932" s="8"/>
      <c r="C932" s="8"/>
      <c r="D932" s="8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">
      <c r="A933" s="8"/>
      <c r="C933" s="8"/>
      <c r="D933" s="8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">
      <c r="A934" s="8"/>
      <c r="C934" s="8"/>
      <c r="D934" s="8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">
      <c r="A935" s="8"/>
      <c r="C935" s="8"/>
      <c r="D935" s="8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">
      <c r="A936" s="8"/>
      <c r="C936" s="8"/>
      <c r="D936" s="8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">
      <c r="A937" s="8"/>
      <c r="C937" s="8"/>
      <c r="D937" s="8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">
      <c r="A938" s="8"/>
      <c r="C938" s="8"/>
      <c r="D938" s="8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">
      <c r="A939" s="8"/>
      <c r="C939" s="8"/>
      <c r="D939" s="8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">
      <c r="A940" s="8"/>
      <c r="C940" s="8"/>
      <c r="D940" s="8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">
      <c r="A941" s="8"/>
      <c r="C941" s="8"/>
      <c r="D941" s="8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">
      <c r="A942" s="8"/>
      <c r="C942" s="8"/>
      <c r="D942" s="8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">
      <c r="A943" s="8"/>
      <c r="C943" s="8"/>
      <c r="D943" s="8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">
      <c r="A944" s="8"/>
      <c r="C944" s="8"/>
      <c r="D944" s="8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">
      <c r="A945" s="8"/>
      <c r="C945" s="8"/>
      <c r="D945" s="8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">
      <c r="A946" s="8"/>
      <c r="C946" s="8"/>
      <c r="D946" s="8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">
      <c r="A947" s="8"/>
      <c r="C947" s="8"/>
      <c r="D947" s="8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">
      <c r="A948" s="8"/>
      <c r="C948" s="8"/>
      <c r="D948" s="8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">
      <c r="A949" s="8"/>
      <c r="C949" s="8"/>
      <c r="D949" s="8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">
      <c r="A950" s="8"/>
      <c r="C950" s="8"/>
      <c r="D950" s="8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">
      <c r="A951" s="8"/>
      <c r="C951" s="8"/>
      <c r="D951" s="8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">
      <c r="A952" s="8"/>
      <c r="C952" s="8"/>
      <c r="D952" s="8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">
      <c r="A953" s="8"/>
      <c r="C953" s="8"/>
      <c r="D953" s="8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">
      <c r="A954" s="8"/>
      <c r="C954" s="8"/>
      <c r="D954" s="8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">
      <c r="A955" s="8"/>
      <c r="C955" s="8"/>
      <c r="D955" s="8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">
      <c r="A956" s="8"/>
      <c r="C956" s="8"/>
      <c r="D956" s="8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">
      <c r="A957" s="8"/>
      <c r="C957" s="8"/>
      <c r="D957" s="8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">
      <c r="A958" s="8"/>
      <c r="C958" s="8"/>
      <c r="D958" s="8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">
      <c r="A959" s="8"/>
      <c r="C959" s="8"/>
      <c r="D959" s="8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">
      <c r="A960" s="8"/>
      <c r="C960" s="8"/>
      <c r="D960" s="8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">
      <c r="A961" s="8"/>
      <c r="C961" s="8"/>
      <c r="D961" s="8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">
      <c r="A962" s="8"/>
      <c r="C962" s="8"/>
      <c r="D962" s="8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">
      <c r="A963" s="8"/>
      <c r="C963" s="8"/>
      <c r="D963" s="8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">
      <c r="A964" s="8"/>
      <c r="C964" s="8"/>
      <c r="D964" s="8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">
      <c r="A965" s="8"/>
      <c r="C965" s="8"/>
      <c r="D965" s="8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">
      <c r="A966" s="8"/>
      <c r="C966" s="8"/>
      <c r="D966" s="8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">
      <c r="A967" s="8"/>
      <c r="C967" s="8"/>
      <c r="D967" s="8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">
      <c r="A968" s="8"/>
      <c r="C968" s="8"/>
      <c r="D968" s="8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">
      <c r="A969" s="8"/>
      <c r="C969" s="8"/>
      <c r="D969" s="8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">
      <c r="A970" s="8"/>
      <c r="C970" s="8"/>
      <c r="D970" s="8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">
      <c r="A971" s="8"/>
      <c r="C971" s="8"/>
      <c r="D971" s="8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">
      <c r="A972" s="8"/>
      <c r="C972" s="8"/>
      <c r="D972" s="8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">
      <c r="A973" s="8"/>
      <c r="C973" s="8"/>
      <c r="D973" s="8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">
      <c r="A974" s="8"/>
      <c r="C974" s="8"/>
      <c r="D974" s="8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">
      <c r="A975" s="8"/>
      <c r="C975" s="8"/>
      <c r="D975" s="8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">
      <c r="A976" s="8"/>
      <c r="C976" s="8"/>
      <c r="D976" s="8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">
      <c r="A977" s="8"/>
      <c r="C977" s="8"/>
      <c r="D977" s="8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">
      <c r="A978" s="8"/>
      <c r="C978" s="8"/>
      <c r="D978" s="8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">
      <c r="A979" s="8"/>
      <c r="C979" s="8"/>
      <c r="D979" s="8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">
      <c r="A980" s="8"/>
      <c r="C980" s="8"/>
      <c r="D980" s="8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">
      <c r="A981" s="8"/>
      <c r="C981" s="8"/>
      <c r="D981" s="8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">
      <c r="A982" s="8"/>
      <c r="C982" s="8"/>
      <c r="D982" s="8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">
      <c r="A983" s="8"/>
      <c r="C983" s="8"/>
      <c r="D983" s="8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">
      <c r="A984" s="8"/>
      <c r="C984" s="8"/>
      <c r="D984" s="8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">
      <c r="A985" s="8"/>
      <c r="C985" s="8"/>
      <c r="D985" s="8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">
      <c r="A986" s="8"/>
      <c r="C986" s="8"/>
      <c r="D986" s="8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">
      <c r="A987" s="8"/>
      <c r="C987" s="8"/>
      <c r="D987" s="8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">
      <c r="A988" s="8"/>
      <c r="C988" s="8"/>
      <c r="D988" s="8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">
      <c r="A989" s="8"/>
      <c r="C989" s="8"/>
      <c r="D989" s="8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">
      <c r="A990" s="8"/>
      <c r="C990" s="8"/>
      <c r="D990" s="8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">
      <c r="A991" s="8"/>
      <c r="C991" s="8"/>
      <c r="D991" s="8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">
      <c r="A992" s="8"/>
      <c r="C992" s="8"/>
      <c r="D992" s="8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">
      <c r="A993" s="8"/>
      <c r="C993" s="8"/>
      <c r="D993" s="8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">
      <c r="A994" s="8"/>
      <c r="C994" s="8"/>
      <c r="D994" s="8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">
      <c r="A995" s="8"/>
      <c r="C995" s="8"/>
      <c r="D995" s="8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">
      <c r="A996" s="8"/>
      <c r="C996" s="8"/>
      <c r="D996" s="8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">
      <c r="A997" s="8"/>
      <c r="C997" s="8"/>
      <c r="D997" s="8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">
      <c r="A998" s="8"/>
      <c r="C998" s="8"/>
      <c r="D998" s="8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spans="1:25" ht="15">
      <c r="A999" s="8"/>
      <c r="C999" s="8"/>
      <c r="D999" s="8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  <row r="1000" spans="1:25" ht="15">
      <c r="A1000" s="8"/>
      <c r="C1000" s="8"/>
      <c r="D1000" s="8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</row>
    <row r="1001" spans="1:25" ht="15">
      <c r="A1001" s="8"/>
      <c r="C1001" s="8"/>
      <c r="D1001" s="8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</row>
    <row r="1002" spans="1:25" ht="15">
      <c r="A1002" s="8"/>
      <c r="C1002" s="8"/>
      <c r="D1002" s="8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</row>
    <row r="1003" spans="1:25" ht="15">
      <c r="A1003" s="8"/>
      <c r="C1003" s="8"/>
      <c r="D1003" s="8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</row>
    <row r="1004" spans="1:25" ht="15">
      <c r="A1004" s="8"/>
      <c r="C1004" s="8"/>
      <c r="D1004" s="8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</row>
    <row r="1005" spans="1:25" ht="15">
      <c r="A1005" s="8"/>
      <c r="C1005" s="8"/>
      <c r="D1005" s="8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</row>
    <row r="1006" spans="1:25" ht="15">
      <c r="A1006" s="8"/>
      <c r="C1006" s="8"/>
      <c r="D1006" s="8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</row>
    <row r="1007" spans="1:25" ht="15">
      <c r="A1007" s="8"/>
      <c r="C1007" s="8"/>
      <c r="D1007" s="8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</row>
    <row r="1008" spans="1:25" ht="15">
      <c r="A1008" s="8"/>
      <c r="C1008" s="8"/>
      <c r="D1008" s="8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</row>
    <row r="1009" spans="1:25" ht="15">
      <c r="A1009" s="8"/>
      <c r="C1009" s="8"/>
      <c r="D1009" s="8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</row>
    <row r="1010" spans="1:25" ht="15">
      <c r="A1010" s="8"/>
      <c r="C1010" s="8"/>
      <c r="D1010" s="8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</row>
    <row r="1011" spans="1:25" ht="15">
      <c r="A1011" s="8"/>
      <c r="C1011" s="8"/>
      <c r="D1011" s="8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</row>
    <row r="1012" spans="1:25" ht="15">
      <c r="A1012" s="8"/>
      <c r="C1012" s="8"/>
      <c r="D1012" s="8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</row>
    <row r="1013" spans="1:25" ht="15">
      <c r="A1013" s="8"/>
      <c r="C1013" s="8"/>
      <c r="D1013" s="8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</row>
    <row r="1014" spans="1:25" ht="15">
      <c r="A1014" s="8"/>
      <c r="C1014" s="8"/>
      <c r="D1014" s="8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</row>
    <row r="1015" spans="1:25" ht="15">
      <c r="A1015" s="8"/>
      <c r="C1015" s="8"/>
      <c r="D1015" s="8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</row>
    <row r="1016" spans="1:25" ht="15">
      <c r="A1016" s="8"/>
      <c r="C1016" s="8"/>
      <c r="D1016" s="8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</row>
    <row r="1017" spans="1:25" ht="15">
      <c r="A1017" s="8"/>
      <c r="C1017" s="8"/>
      <c r="D1017" s="8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</row>
    <row r="1018" spans="1:25" ht="15">
      <c r="A1018" s="8"/>
      <c r="C1018" s="8"/>
      <c r="D1018" s="8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</row>
    <row r="1019" spans="1:25" ht="15">
      <c r="A1019" s="8"/>
      <c r="C1019" s="8"/>
      <c r="D1019" s="8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</row>
    <row r="1020" spans="1:25" ht="15">
      <c r="A1020" s="8"/>
      <c r="C1020" s="8"/>
      <c r="D1020" s="8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</row>
    <row r="1021" spans="1:25" ht="15">
      <c r="A1021" s="8"/>
      <c r="C1021" s="8"/>
      <c r="D1021" s="8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</row>
    <row r="1022" spans="1:25" ht="15">
      <c r="A1022" s="8"/>
      <c r="C1022" s="8"/>
      <c r="D1022" s="8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</row>
    <row r="1023" spans="1:25" ht="15">
      <c r="A1023" s="8"/>
      <c r="C1023" s="8"/>
      <c r="D1023" s="8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</row>
    <row r="1024" spans="1:25" ht="15">
      <c r="A1024" s="8"/>
      <c r="C1024" s="8"/>
      <c r="D1024" s="8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</row>
    <row r="1025" spans="1:25" ht="15">
      <c r="A1025" s="8"/>
      <c r="C1025" s="8"/>
      <c r="D1025" s="8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</row>
    <row r="1026" spans="1:25" ht="15">
      <c r="A1026" s="8"/>
      <c r="C1026" s="8"/>
      <c r="D1026" s="8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</row>
    <row r="1027" spans="1:25" ht="15">
      <c r="A1027" s="8"/>
      <c r="C1027" s="8"/>
      <c r="D1027" s="8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</row>
    <row r="1028" spans="1:25" ht="15">
      <c r="A1028" s="8"/>
      <c r="C1028" s="8"/>
      <c r="D1028" s="8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</row>
    <row r="1029" spans="1:25" ht="15">
      <c r="A1029" s="8"/>
      <c r="C1029" s="8"/>
      <c r="D1029" s="8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</row>
    <row r="1030" spans="1:25" ht="15">
      <c r="A1030" s="8"/>
      <c r="C1030" s="8"/>
      <c r="D1030" s="8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</row>
    <row r="1031" spans="1:25" ht="15">
      <c r="A1031" s="8"/>
      <c r="C1031" s="8"/>
      <c r="D1031" s="8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</row>
    <row r="1032" spans="1:25" ht="15">
      <c r="A1032" s="8"/>
      <c r="C1032" s="8"/>
      <c r="D1032" s="8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</row>
    <row r="1033" spans="1:25" ht="15">
      <c r="A1033" s="8"/>
      <c r="C1033" s="8"/>
      <c r="D1033" s="8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</row>
    <row r="1034" spans="1:25" ht="15">
      <c r="A1034" s="8"/>
      <c r="C1034" s="8"/>
      <c r="D1034" s="8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</row>
    <row r="1035" spans="1:25" ht="15">
      <c r="A1035" s="8"/>
      <c r="C1035" s="8"/>
      <c r="D1035" s="8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</row>
    <row r="1036" spans="1:25" ht="15">
      <c r="A1036" s="8"/>
      <c r="C1036" s="8"/>
      <c r="D1036" s="8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</row>
    <row r="1037" spans="1:25" ht="15">
      <c r="A1037" s="8"/>
      <c r="C1037" s="8"/>
      <c r="D1037" s="8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</row>
    <row r="1038" spans="1:25" ht="15">
      <c r="A1038" s="8"/>
      <c r="C1038" s="8"/>
      <c r="D1038" s="8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</row>
    <row r="1039" spans="1:25" ht="15">
      <c r="A1039" s="8"/>
      <c r="C1039" s="8"/>
      <c r="D1039" s="8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</row>
    <row r="1040" spans="1:25" ht="15">
      <c r="A1040" s="8"/>
      <c r="C1040" s="8"/>
      <c r="D1040" s="8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</row>
    <row r="1041" spans="1:25" ht="15">
      <c r="A1041" s="8"/>
      <c r="C1041" s="8"/>
      <c r="D1041" s="8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</row>
    <row r="1042" spans="1:25" ht="15">
      <c r="A1042" s="8"/>
      <c r="C1042" s="8"/>
      <c r="D1042" s="8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</row>
    <row r="1043" spans="1:25" ht="15">
      <c r="A1043" s="8"/>
      <c r="C1043" s="8"/>
      <c r="D1043" s="8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</row>
    <row r="1044" spans="1:25" ht="15">
      <c r="A1044" s="8"/>
      <c r="C1044" s="8"/>
      <c r="D1044" s="8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</row>
    <row r="1045" spans="1:25" ht="15">
      <c r="A1045" s="8"/>
      <c r="C1045" s="8"/>
      <c r="D1045" s="8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</row>
    <row r="1046" spans="1:25" ht="15">
      <c r="A1046" s="8"/>
      <c r="C1046" s="8"/>
      <c r="D1046" s="8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</row>
    <row r="1047" spans="1:25" ht="15">
      <c r="A1047" s="8"/>
      <c r="C1047" s="8"/>
      <c r="D1047" s="8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</row>
    <row r="1048" spans="1:25" ht="15">
      <c r="A1048" s="8"/>
      <c r="C1048" s="8"/>
      <c r="D1048" s="8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</row>
    <row r="1049" spans="1:25" ht="15">
      <c r="A1049" s="8"/>
      <c r="C1049" s="8"/>
      <c r="D1049" s="8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</row>
    <row r="1050" spans="1:25" ht="15">
      <c r="A1050" s="8"/>
      <c r="C1050" s="8"/>
      <c r="D1050" s="8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</row>
    <row r="1051" spans="1:25" ht="15">
      <c r="A1051" s="8"/>
      <c r="C1051" s="8"/>
      <c r="D1051" s="8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</row>
    <row r="1052" spans="1:25" ht="15">
      <c r="A1052" s="8"/>
      <c r="C1052" s="8"/>
      <c r="D1052" s="8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</row>
    <row r="1053" spans="1:25" ht="15">
      <c r="A1053" s="8"/>
      <c r="C1053" s="8"/>
      <c r="D1053" s="8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</row>
    <row r="1054" spans="1:25" ht="15">
      <c r="A1054" s="8"/>
      <c r="C1054" s="8"/>
      <c r="D1054" s="8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</row>
    <row r="1055" spans="1:25" ht="15">
      <c r="A1055" s="8"/>
      <c r="C1055" s="8"/>
      <c r="D1055" s="8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</row>
    <row r="1056" spans="1:25" ht="15">
      <c r="A1056" s="8"/>
      <c r="C1056" s="8"/>
      <c r="D1056" s="8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</row>
    <row r="1057" spans="1:25" ht="15">
      <c r="A1057" s="8"/>
      <c r="C1057" s="8"/>
      <c r="D1057" s="8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</row>
    <row r="1058" spans="1:25" ht="15">
      <c r="A1058" s="8"/>
      <c r="C1058" s="8"/>
      <c r="D1058" s="8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</row>
    <row r="1059" spans="1:25" ht="15">
      <c r="A1059" s="8"/>
      <c r="C1059" s="8"/>
      <c r="D1059" s="8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</row>
    <row r="1060" spans="1:25" ht="15">
      <c r="A1060" s="8"/>
      <c r="C1060" s="8"/>
      <c r="D1060" s="8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</row>
    <row r="1061" spans="1:25" ht="15">
      <c r="A1061" s="8"/>
      <c r="C1061" s="8"/>
      <c r="D1061" s="8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</row>
    <row r="1062" spans="1:25" ht="15">
      <c r="A1062" s="8"/>
      <c r="C1062" s="8"/>
      <c r="D1062" s="8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</row>
    <row r="1063" spans="1:25" ht="15">
      <c r="A1063" s="8"/>
      <c r="C1063" s="8"/>
      <c r="D1063" s="8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</row>
    <row r="1064" spans="1:25" ht="15">
      <c r="A1064" s="8"/>
      <c r="C1064" s="8"/>
      <c r="D1064" s="8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</row>
    <row r="1065" spans="1:25" ht="15">
      <c r="A1065" s="8"/>
      <c r="C1065" s="8"/>
      <c r="D1065" s="8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</row>
    <row r="1066" spans="1:25" ht="15">
      <c r="A1066" s="8"/>
      <c r="C1066" s="8"/>
      <c r="D1066" s="8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</row>
    <row r="1067" spans="1:25" ht="15">
      <c r="A1067" s="8"/>
      <c r="C1067" s="8"/>
      <c r="D1067" s="8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</row>
    <row r="1068" spans="1:25" ht="15">
      <c r="A1068" s="8"/>
      <c r="C1068" s="8"/>
      <c r="D1068" s="8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</row>
    <row r="1069" spans="1:25" ht="15">
      <c r="A1069" s="8"/>
      <c r="C1069" s="8"/>
      <c r="D1069" s="8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</row>
    <row r="1070" spans="1:25" ht="15">
      <c r="A1070" s="8"/>
      <c r="C1070" s="8"/>
      <c r="D1070" s="8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</row>
    <row r="1071" spans="1:25" ht="15">
      <c r="A1071" s="8"/>
      <c r="C1071" s="8"/>
      <c r="D1071" s="8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</row>
    <row r="1072" spans="1:25" ht="15">
      <c r="A1072" s="8"/>
      <c r="C1072" s="8"/>
      <c r="D1072" s="8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</row>
    <row r="1073" spans="1:25" ht="15">
      <c r="A1073" s="8"/>
      <c r="C1073" s="8"/>
      <c r="D1073" s="8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</row>
    <row r="1074" spans="1:25" ht="15">
      <c r="A1074" s="8"/>
      <c r="C1074" s="8"/>
      <c r="D1074" s="8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</row>
    <row r="1075" spans="1:25" ht="15">
      <c r="A1075" s="8"/>
      <c r="C1075" s="8"/>
      <c r="D1075" s="8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</row>
    <row r="1076" spans="1:25" ht="15">
      <c r="A1076" s="8"/>
      <c r="C1076" s="8"/>
      <c r="D1076" s="8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</row>
    <row r="1077" spans="1:25" ht="15">
      <c r="A1077" s="8"/>
      <c r="C1077" s="8"/>
      <c r="D1077" s="8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</row>
    <row r="1078" spans="1:25" ht="15">
      <c r="A1078" s="8"/>
      <c r="C1078" s="8"/>
      <c r="D1078" s="8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</row>
    <row r="1079" spans="1:25" ht="15">
      <c r="A1079" s="8"/>
      <c r="C1079" s="8"/>
      <c r="D1079" s="8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</row>
    <row r="1080" spans="1:25" ht="15">
      <c r="A1080" s="8"/>
      <c r="C1080" s="8"/>
      <c r="D1080" s="8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</row>
    <row r="1081" spans="1:25" ht="15">
      <c r="A1081" s="8"/>
      <c r="C1081" s="8"/>
      <c r="D1081" s="8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</row>
    <row r="1082" spans="1:25" ht="15">
      <c r="A1082" s="8"/>
      <c r="C1082" s="8"/>
      <c r="D1082" s="8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</row>
    <row r="1083" spans="1:25" ht="15">
      <c r="A1083" s="8"/>
      <c r="C1083" s="8"/>
      <c r="D1083" s="8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</row>
    <row r="1084" spans="1:25" ht="15">
      <c r="A1084" s="8"/>
      <c r="C1084" s="8"/>
      <c r="D1084" s="8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</row>
    <row r="1085" spans="1:25" ht="15">
      <c r="A1085" s="8"/>
      <c r="C1085" s="8"/>
      <c r="D1085" s="8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</row>
    <row r="1086" spans="1:25" ht="15">
      <c r="A1086" s="8"/>
      <c r="C1086" s="8"/>
      <c r="D1086" s="8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</row>
    <row r="1087" spans="1:25" ht="15">
      <c r="A1087" s="8"/>
      <c r="C1087" s="8"/>
      <c r="D1087" s="8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</row>
    <row r="1088" spans="1:25" ht="15">
      <c r="A1088" s="8"/>
      <c r="C1088" s="8"/>
      <c r="D1088" s="8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</row>
    <row r="1089" spans="1:25" ht="15">
      <c r="A1089" s="8"/>
      <c r="C1089" s="8"/>
      <c r="D1089" s="8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</row>
    <row r="1090" spans="1:25" ht="15">
      <c r="A1090" s="8"/>
      <c r="C1090" s="8"/>
      <c r="D1090" s="8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</row>
    <row r="1091" spans="1:25" ht="15">
      <c r="A1091" s="8"/>
      <c r="C1091" s="8"/>
      <c r="D1091" s="8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</row>
    <row r="1092" spans="1:25" ht="15">
      <c r="A1092" s="8"/>
      <c r="C1092" s="8"/>
      <c r="D1092" s="8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</row>
    <row r="1093" spans="1:25" ht="15">
      <c r="A1093" s="8"/>
      <c r="C1093" s="8"/>
      <c r="D1093" s="8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</row>
    <row r="1094" spans="1:25" ht="15">
      <c r="A1094" s="8"/>
      <c r="C1094" s="8"/>
      <c r="D1094" s="8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</row>
    <row r="1095" spans="1:25" ht="15">
      <c r="A1095" s="8"/>
      <c r="C1095" s="8"/>
      <c r="D1095" s="8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</row>
    <row r="1096" spans="1:25" ht="15">
      <c r="A1096" s="8"/>
      <c r="C1096" s="8"/>
      <c r="D1096" s="8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</row>
    <row r="1097" spans="1:25" ht="15">
      <c r="A1097" s="8"/>
      <c r="C1097" s="8"/>
      <c r="D1097" s="8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</row>
    <row r="1098" spans="1:25" ht="15">
      <c r="A1098" s="8"/>
      <c r="C1098" s="8"/>
      <c r="D1098" s="8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</row>
    <row r="1099" spans="1:25" ht="15">
      <c r="A1099" s="8"/>
      <c r="C1099" s="8"/>
      <c r="D1099" s="8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</row>
    <row r="1100" spans="1:25" ht="15">
      <c r="A1100" s="8"/>
      <c r="C1100" s="8"/>
      <c r="D1100" s="8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</row>
    <row r="1101" spans="1:25" ht="15">
      <c r="A1101" s="8"/>
      <c r="C1101" s="8"/>
      <c r="D1101" s="8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</row>
    <row r="1102" spans="1:25" ht="15">
      <c r="A1102" s="8"/>
      <c r="C1102" s="8"/>
      <c r="D1102" s="8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</row>
    <row r="1103" spans="1:25" ht="15">
      <c r="A1103" s="8"/>
      <c r="C1103" s="8"/>
      <c r="D1103" s="8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</row>
    <row r="1104" spans="1:25" ht="15">
      <c r="A1104" s="8"/>
      <c r="C1104" s="8"/>
      <c r="D1104" s="8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</row>
    <row r="1105" spans="1:25" ht="15">
      <c r="A1105" s="8"/>
      <c r="C1105" s="8"/>
      <c r="D1105" s="8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</row>
    <row r="1106" spans="1:25" ht="15">
      <c r="A1106" s="8"/>
      <c r="C1106" s="8"/>
      <c r="D1106" s="8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</row>
    <row r="1107" spans="1:25" ht="15">
      <c r="A1107" s="8"/>
      <c r="C1107" s="8"/>
      <c r="D1107" s="8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</row>
    <row r="1108" spans="1:25" ht="15">
      <c r="A1108" s="8"/>
      <c r="C1108" s="8"/>
      <c r="D1108" s="8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</row>
    <row r="1109" spans="1:25" ht="15.75" customHeight="1">
      <c r="A1109" s="8"/>
      <c r="C1109" s="8"/>
      <c r="D1109" s="8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</row>
    <row r="1110" spans="1:25" ht="15.75" customHeight="1">
      <c r="A1110" s="8"/>
      <c r="C1110" s="8"/>
      <c r="D1110" s="8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</row>
    <row r="1111" spans="1:25" ht="15.75" customHeight="1">
      <c r="A1111" s="8"/>
      <c r="C1111" s="8"/>
      <c r="D1111" s="8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</row>
    <row r="1112" spans="1:25" ht="15.75" customHeight="1">
      <c r="A1112" s="8"/>
      <c r="C1112" s="8"/>
      <c r="D1112" s="8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</row>
    <row r="1113" spans="1:25" ht="15.75" customHeight="1">
      <c r="A1113" s="8"/>
      <c r="C1113" s="8"/>
      <c r="D1113" s="8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</row>
    <row r="1114" spans="1:25" ht="15.75" customHeight="1">
      <c r="A1114" s="8"/>
      <c r="C1114" s="8"/>
      <c r="D1114" s="8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</row>
    <row r="1115" spans="1:25" ht="15.75" customHeight="1">
      <c r="A1115" s="8"/>
      <c r="C1115" s="8"/>
      <c r="D1115" s="8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</row>
    <row r="1116" spans="1:25" ht="15.75" customHeight="1">
      <c r="A1116" s="8"/>
      <c r="C1116" s="8"/>
      <c r="D1116" s="8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</row>
    <row r="1117" spans="1:25" ht="15.75" customHeight="1">
      <c r="A1117" s="8"/>
      <c r="C1117" s="8"/>
      <c r="D1117" s="8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</row>
    <row r="1118" spans="1:25" ht="15.75" customHeight="1">
      <c r="A1118" s="8"/>
      <c r="C1118" s="8"/>
      <c r="D1118" s="8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</row>
    <row r="1119" spans="1:25" ht="15.75" customHeight="1">
      <c r="A1119" s="8"/>
      <c r="C1119" s="8"/>
      <c r="D1119" s="8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</row>
  </sheetData>
  <mergeCells count="11">
    <mergeCell ref="AB3:AB4"/>
    <mergeCell ref="V3:V4"/>
    <mergeCell ref="W3:W4"/>
    <mergeCell ref="X3:X4"/>
    <mergeCell ref="Y3:Y4"/>
    <mergeCell ref="J3:U3"/>
    <mergeCell ref="B1:B2"/>
    <mergeCell ref="C3:C4"/>
    <mergeCell ref="D3:D4"/>
    <mergeCell ref="E3:E4"/>
    <mergeCell ref="F3:F4"/>
  </mergeCells>
  <phoneticPr fontId="14" type="noConversion"/>
  <pageMargins left="0.70000000000000007" right="0" top="0.75000000000000011" bottom="0.75000000000000011" header="0.30000000000000004" footer="0.30000000000000004"/>
  <pageSetup scale="43" fitToHeight="2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Materials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Cayouette</dc:creator>
  <cp:lastModifiedBy>Rene Cayouette</cp:lastModifiedBy>
  <cp:lastPrinted>2016-07-16T18:23:21Z</cp:lastPrinted>
  <dcterms:created xsi:type="dcterms:W3CDTF">2016-04-01T20:34:20Z</dcterms:created>
  <dcterms:modified xsi:type="dcterms:W3CDTF">2016-08-28T17:54:04Z</dcterms:modified>
</cp:coreProperties>
</file>